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Приложение 1" sheetId="7" r:id="rId1"/>
  </sheets>
  <definedNames>
    <definedName name="_xlnm.Print_Titles" localSheetId="0">'Приложение 1'!$27:$27</definedName>
    <definedName name="_xlnm.Print_Area" localSheetId="0">'Приложение 1'!$A$1:$AK$105</definedName>
  </definedNames>
  <calcPr calcId="152511"/>
</workbook>
</file>

<file path=xl/calcChain.xml><?xml version="1.0" encoding="utf-8"?>
<calcChain xmlns="http://schemas.openxmlformats.org/spreadsheetml/2006/main">
  <c r="AJ88" i="7" l="1"/>
  <c r="AJ42" i="7"/>
  <c r="AD65" i="7" l="1"/>
  <c r="AE65" i="7" l="1"/>
  <c r="AF65" i="7"/>
  <c r="AG65" i="7"/>
  <c r="AH65" i="7"/>
  <c r="AI65" i="7"/>
  <c r="AJ99" i="7"/>
  <c r="AJ100" i="7"/>
  <c r="AJ98" i="7"/>
  <c r="AJ78" i="7"/>
  <c r="AJ69" i="7"/>
  <c r="AJ67" i="7"/>
  <c r="AE54" i="7" l="1"/>
  <c r="AF54" i="7" s="1"/>
  <c r="AD31" i="7"/>
  <c r="AE31" i="7"/>
  <c r="AF31" i="7"/>
  <c r="AG31" i="7"/>
  <c r="AH31" i="7"/>
  <c r="AI31" i="7"/>
  <c r="AJ31" i="7" s="1"/>
  <c r="AD32" i="7"/>
  <c r="AD33" i="7"/>
  <c r="AH87" i="7"/>
  <c r="AI87" i="7" s="1"/>
  <c r="AI83" i="7" s="1"/>
  <c r="AE79" i="7"/>
  <c r="AF79" i="7"/>
  <c r="AG79" i="7"/>
  <c r="AH79" i="7"/>
  <c r="AI79" i="7"/>
  <c r="AJ79" i="7"/>
  <c r="AF80" i="7"/>
  <c r="AG80" i="7"/>
  <c r="AH80" i="7"/>
  <c r="AI80" i="7"/>
  <c r="AJ81" i="7"/>
  <c r="AD79" i="7"/>
  <c r="AD51" i="7"/>
  <c r="AE62" i="7"/>
  <c r="AF62" i="7" s="1"/>
  <c r="AJ63" i="7"/>
  <c r="AE53" i="7"/>
  <c r="AE32" i="7" s="1"/>
  <c r="AE59" i="7"/>
  <c r="AF59" i="7" s="1"/>
  <c r="AG59" i="7" s="1"/>
  <c r="AH59" i="7" s="1"/>
  <c r="AI59" i="7" s="1"/>
  <c r="AJ60" i="7"/>
  <c r="AJ56" i="7"/>
  <c r="AD83" i="7"/>
  <c r="AE93" i="7"/>
  <c r="AF93" i="7"/>
  <c r="AG93" i="7"/>
  <c r="AH93" i="7"/>
  <c r="AI93" i="7"/>
  <c r="AD93" i="7"/>
  <c r="AE86" i="7"/>
  <c r="AF86" i="7" s="1"/>
  <c r="AG86" i="7" s="1"/>
  <c r="AH86" i="7" s="1"/>
  <c r="AI86" i="7" s="1"/>
  <c r="AJ86" i="7" s="1"/>
  <c r="AE85" i="7"/>
  <c r="AF85" i="7" s="1"/>
  <c r="AG85" i="7" s="1"/>
  <c r="AH85" i="7" s="1"/>
  <c r="AI85" i="7" s="1"/>
  <c r="AJ85" i="7" s="1"/>
  <c r="AE84" i="7"/>
  <c r="AF84" i="7" s="1"/>
  <c r="AG84" i="7" s="1"/>
  <c r="AH84" i="7" s="1"/>
  <c r="AI84" i="7" s="1"/>
  <c r="AJ84" i="7" s="1"/>
  <c r="AD50" i="7"/>
  <c r="AD35" i="7"/>
  <c r="AE91" i="7"/>
  <c r="AF91" i="7" s="1"/>
  <c r="AG91" i="7" s="1"/>
  <c r="AH91" i="7" s="1"/>
  <c r="AI91" i="7" s="1"/>
  <c r="AE92" i="7"/>
  <c r="AF92" i="7" s="1"/>
  <c r="AG92" i="7" s="1"/>
  <c r="AH92" i="7" s="1"/>
  <c r="AI92" i="7" s="1"/>
  <c r="AE90" i="7"/>
  <c r="AF90" i="7" s="1"/>
  <c r="AG90" i="7" s="1"/>
  <c r="AH90" i="7" s="1"/>
  <c r="AI90" i="7" s="1"/>
  <c r="AD71" i="7"/>
  <c r="AE33" i="7" l="1"/>
  <c r="AJ80" i="7"/>
  <c r="AI77" i="7"/>
  <c r="AG62" i="7"/>
  <c r="AF51" i="7"/>
  <c r="AJ59" i="7"/>
  <c r="AE51" i="7"/>
  <c r="AG54" i="7"/>
  <c r="AH54" i="7" s="1"/>
  <c r="AH33" i="7" s="1"/>
  <c r="AF53" i="7"/>
  <c r="AF33" i="7"/>
  <c r="AI54" i="7"/>
  <c r="AI33" i="7" s="1"/>
  <c r="AJ33" i="7" s="1"/>
  <c r="AF83" i="7"/>
  <c r="AF77" i="7" s="1"/>
  <c r="AG83" i="7"/>
  <c r="AG77" i="7" s="1"/>
  <c r="AD77" i="7"/>
  <c r="AH83" i="7"/>
  <c r="AH77" i="7" s="1"/>
  <c r="AE83" i="7"/>
  <c r="AE77" i="7" s="1"/>
  <c r="AJ52" i="7"/>
  <c r="AJ87" i="7"/>
  <c r="AD34" i="7"/>
  <c r="AJ93" i="7"/>
  <c r="AG58" i="7"/>
  <c r="AH58" i="7" s="1"/>
  <c r="AI58" i="7" s="1"/>
  <c r="AG53" i="7" l="1"/>
  <c r="AF32" i="7"/>
  <c r="AH62" i="7"/>
  <c r="AG51" i="7"/>
  <c r="AJ54" i="7"/>
  <c r="AG33" i="7"/>
  <c r="AJ77" i="7"/>
  <c r="AJ83" i="7"/>
  <c r="AE50" i="7"/>
  <c r="AJ55" i="7"/>
  <c r="AG61" i="7"/>
  <c r="AF50" i="7"/>
  <c r="AE71" i="7"/>
  <c r="AG47" i="7"/>
  <c r="AH47" i="7" s="1"/>
  <c r="AI47" i="7" s="1"/>
  <c r="AG44" i="7"/>
  <c r="AH44" i="7" s="1"/>
  <c r="AI44" i="7" s="1"/>
  <c r="AI62" i="7" l="1"/>
  <c r="AI51" i="7" s="1"/>
  <c r="AJ30" i="7" s="1"/>
  <c r="AH51" i="7"/>
  <c r="AH53" i="7"/>
  <c r="AG32" i="7"/>
  <c r="AE35" i="7"/>
  <c r="AH61" i="7"/>
  <c r="AG50" i="7"/>
  <c r="AG73" i="7"/>
  <c r="AF71" i="7"/>
  <c r="AF64" i="7" s="1"/>
  <c r="AI53" i="7" l="1"/>
  <c r="AH32" i="7"/>
  <c r="AJ51" i="7"/>
  <c r="AJ65" i="7"/>
  <c r="AE34" i="7"/>
  <c r="AF35" i="7"/>
  <c r="AF34" i="7" s="1"/>
  <c r="AF28" i="7" s="1"/>
  <c r="AH50" i="7"/>
  <c r="AI61" i="7"/>
  <c r="AI50" i="7" s="1"/>
  <c r="AH73" i="7"/>
  <c r="AG71" i="7"/>
  <c r="AG64" i="7" s="1"/>
  <c r="AI32" i="7" l="1"/>
  <c r="AJ32" i="7" s="1"/>
  <c r="AJ53" i="7"/>
  <c r="AG35" i="7"/>
  <c r="AG34" i="7" s="1"/>
  <c r="AG28" i="7" s="1"/>
  <c r="AJ50" i="7"/>
  <c r="AJ61" i="7"/>
  <c r="AH71" i="7"/>
  <c r="AH64" i="7" s="1"/>
  <c r="AI73" i="7"/>
  <c r="AI35" i="7" l="1"/>
  <c r="AI34" i="7" s="1"/>
  <c r="AH35" i="7"/>
  <c r="AH34" i="7" s="1"/>
  <c r="AH28" i="7" s="1"/>
  <c r="AI71" i="7"/>
  <c r="AI64" i="7" s="1"/>
  <c r="AJ73" i="7"/>
  <c r="AE64" i="7"/>
  <c r="AE28" i="7" s="1"/>
  <c r="AJ92" i="7"/>
  <c r="AJ91" i="7"/>
  <c r="AJ90" i="7"/>
  <c r="AJ75" i="7"/>
  <c r="AD64" i="7"/>
  <c r="AD28" i="7" s="1"/>
  <c r="AJ58" i="7"/>
  <c r="AJ47" i="7"/>
  <c r="AJ44" i="7"/>
  <c r="AJ43" i="7"/>
  <c r="AJ41" i="7"/>
  <c r="AI28" i="7" l="1"/>
  <c r="AJ28" i="7" s="1"/>
  <c r="AJ34" i="7"/>
  <c r="AJ40" i="7"/>
  <c r="AJ64" i="7"/>
  <c r="AJ35" i="7"/>
  <c r="AJ71" i="7"/>
</calcChain>
</file>

<file path=xl/sharedStrings.xml><?xml version="1.0" encoding="utf-8"?>
<sst xmlns="http://schemas.openxmlformats.org/spreadsheetml/2006/main" count="392" uniqueCount="140">
  <si>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</si>
  <si>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</si>
  <si>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</si>
  <si>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</si>
  <si>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</si>
  <si>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</si>
  <si>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</si>
  <si>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</si>
  <si>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</si>
  <si>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</si>
  <si>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</si>
  <si>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</si>
  <si>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</si>
  <si>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</si>
  <si>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</si>
  <si>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</si>
  <si>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</si>
  <si>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</si>
  <si>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</si>
  <si>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</si>
  <si>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</si>
  <si>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</si>
  <si>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</si>
  <si>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</si>
  <si>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</si>
  <si>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</si>
  <si>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</si>
  <si>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</si>
  <si>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</si>
  <si>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</si>
  <si>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</si>
  <si>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</si>
  <si>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</si>
  <si>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</si>
  <si>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</si>
  <si>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</si>
  <si>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</si>
  <si>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</si>
  <si>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</si>
  <si>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</si>
  <si>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</si>
  <si>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</si>
  <si>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</si>
  <si>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</si>
  <si>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</si>
  <si>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</si>
  <si>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</si>
  <si>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</si>
  <si>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</si>
  <si>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</si>
  <si>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</si>
  <si>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</si>
  <si>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</si>
  <si>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</si>
  <si>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</si>
  <si>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</si>
  <si>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</si>
  <si>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</si>
  <si>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</si>
  <si>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</si>
  <si>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</si>
  <si>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</si>
  <si>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</si>
  <si>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</si>
  <si>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</si>
  <si>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</si>
  <si>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</si>
  <si>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</si>
  <si>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</si>
  <si>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</si>
  <si>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</si>
  <si>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</si>
  <si>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</si>
  <si>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</si>
  <si>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</si>
  <si>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</si>
  <si>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</si>
  <si>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</si>
  <si>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t>Начальник Департамента ЖКХ и строительства</t>
  </si>
  <si>
    <t>В.Д. Якубёнок</t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</si>
  <si>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</si>
  <si>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</si>
  <si>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</si>
  <si>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</si>
  <si>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</si>
  <si>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</si>
  <si>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</si>
  <si>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</si>
  <si>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</si>
  <si>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</si>
  <si>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</si>
  <si>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</si>
  <si>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</si>
  <si>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</si>
  <si>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</si>
  <si>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</si>
  <si>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</si>
  <si>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</si>
  <si>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</si>
  <si>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</si>
  <si>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</si>
  <si>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</si>
  <si>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акутализации схем теплоснабжения, водоснабжения и водоотведения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</si>
  <si>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</si>
  <si>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</si>
  <si>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 xml:space="preserve">Задача 1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</si>
  <si>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 xml:space="preserve">Задача 2 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энергосреурсов»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</si>
  <si>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</si>
  <si>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открытого водоразбора»</t>
    </r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</si>
  <si>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</si>
  <si>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</si>
  <si>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</si>
  <si>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</si>
  <si>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</si>
  <si>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</si>
  <si>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</si>
  <si>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 »</t>
    </r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</si>
  <si>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</si>
  <si>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</si>
  <si>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</si>
  <si>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</si>
  <si>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</si>
  <si>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 xml:space="preserve">Задача 3  </t>
    </r>
    <r>
      <rPr>
        <sz val="10"/>
        <rFont val="Times New Roman"/>
        <family val="1"/>
        <charset val="204"/>
      </rPr>
      <t>«Снижение количества ресурсопортебляющих муниципальных объектов не обрудованных приборами учета энергоресурсов»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</si>
  <si>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 города Твери не оборудованных приборами учёта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</si>
  <si>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 не оборудованных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</si>
  <si>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 не оборудованных приборами учёта горячей воды»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</si>
  <si>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«Установка приборов учёта энергоресурсов в муниципальных ресурсопортебляющих объектах»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</si>
  <si>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 вновь оборудованных приборами учёта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</si>
  <si>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муниципальных объектов вновь оборудованных приборами учёта холодной воды воды»</t>
    </r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</si>
  <si>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</si>
  <si>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</si>
  <si>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муницыпальных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</si>
  <si>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</si>
  <si>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</si>
  <si>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</si>
  <si>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</si>
  <si>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</si>
  <si>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t>Приложение</t>
  </si>
  <si>
    <r>
      <t>Показатель 3 «</t>
    </r>
    <r>
      <rPr>
        <sz val="10"/>
        <rFont val="Times New Roman"/>
        <family val="1"/>
        <charset val="204"/>
      </rPr>
      <t>Количество муниципальных объектов вновь оборудованных приборами учёта горячей воды»</t>
    </r>
  </si>
  <si>
    <t>«19» ноября 2019 № 1416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</si>
</sst>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1"/>
  <sheetViews>
    <sheetView tabSelected="1" view="pageBreakPreview" topLeftCell="A58" zoomScaleSheetLayoutView="100" workbookViewId="0">
      <selection activeCell="AK4" sqref="AK4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K1" s="22" t="s">
        <v>137</v>
      </c>
    </row>
    <row r="2" spans="1:37" ht="15.75" x14ac:dyDescent="0.25">
      <c r="AK2" s="22" t="s">
        <v>134</v>
      </c>
    </row>
    <row r="3" spans="1:37" ht="15.75" x14ac:dyDescent="0.25">
      <c r="AK3" s="22" t="s">
        <v>139</v>
      </c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135</v>
      </c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75</v>
      </c>
    </row>
    <row r="8" spans="1:37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9"/>
      <c r="AE9" s="30"/>
      <c r="AG9" s="30"/>
      <c r="AH9" s="30"/>
      <c r="AI9" s="30"/>
      <c r="AJ9" s="30"/>
      <c r="AK9" s="23"/>
    </row>
    <row r="10" spans="1:37" s="14" customFormat="1" ht="18.75" x14ac:dyDescent="0.25">
      <c r="A10" s="112" t="s">
        <v>104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</row>
    <row r="11" spans="1:37" s="14" customFormat="1" ht="15.75" x14ac:dyDescent="0.25">
      <c r="A11" s="111" t="s">
        <v>76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</row>
    <row r="12" spans="1:37" s="14" customFormat="1" ht="15.75" x14ac:dyDescent="0.25">
      <c r="A12" s="111" t="s">
        <v>29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</row>
    <row r="13" spans="1:37" s="14" customFormat="1" ht="15.75" x14ac:dyDescent="0.25">
      <c r="A13" s="3"/>
      <c r="B13" s="110" t="s">
        <v>73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24"/>
    </row>
    <row r="14" spans="1:37" s="14" customFormat="1" ht="15.75" x14ac:dyDescent="0.25">
      <c r="A14" s="3"/>
      <c r="B14" s="3"/>
      <c r="C14" s="3"/>
      <c r="D14" s="111" t="s">
        <v>30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33"/>
      <c r="AE14" s="34"/>
      <c r="AF14" s="34"/>
      <c r="AG14" s="34"/>
      <c r="AH14" s="33"/>
      <c r="AI14" s="33"/>
      <c r="AJ14" s="35"/>
      <c r="AK14" s="24"/>
    </row>
    <row r="15" spans="1:37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6"/>
      <c r="AE15" s="36"/>
      <c r="AF15" s="36"/>
      <c r="AG15" s="36"/>
      <c r="AH15" s="36"/>
      <c r="AI15" s="36"/>
      <c r="AJ15" s="35"/>
      <c r="AK15" s="24"/>
    </row>
    <row r="16" spans="1:37" s="14" customFormat="1" ht="19.5" x14ac:dyDescent="0.35">
      <c r="A16" s="5" t="s">
        <v>31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7"/>
      <c r="AE16" s="38"/>
      <c r="AF16" s="38"/>
      <c r="AG16" s="38"/>
      <c r="AH16" s="38"/>
      <c r="AI16" s="38"/>
      <c r="AJ16" s="35"/>
      <c r="AK16" s="24"/>
    </row>
    <row r="17" spans="1:37" ht="15.75" x14ac:dyDescent="0.25">
      <c r="A17" s="109" t="s">
        <v>32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AD17" s="37"/>
      <c r="AE17" s="38"/>
      <c r="AF17" s="38"/>
      <c r="AG17" s="38"/>
      <c r="AH17" s="38"/>
      <c r="AI17" s="38"/>
    </row>
    <row r="18" spans="1:37" ht="15.75" x14ac:dyDescent="0.25">
      <c r="A18" s="109" t="s">
        <v>33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37"/>
      <c r="AE18" s="38"/>
      <c r="AF18" s="38"/>
      <c r="AG18" s="38"/>
      <c r="AH18" s="38"/>
      <c r="AI18" s="38"/>
    </row>
    <row r="19" spans="1:37" ht="15.75" x14ac:dyDescent="0.25">
      <c r="A19" s="51" t="s">
        <v>74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37"/>
      <c r="AE19" s="38"/>
      <c r="AF19" s="38"/>
      <c r="AG19" s="38"/>
      <c r="AH19" s="38"/>
      <c r="AI19" s="38"/>
    </row>
    <row r="20" spans="1:37" ht="15.75" x14ac:dyDescent="0.25">
      <c r="A20" s="51" t="s">
        <v>52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37"/>
      <c r="AE20" s="38"/>
      <c r="AF20" s="38"/>
      <c r="AG20" s="38"/>
      <c r="AH20" s="38"/>
      <c r="AI20" s="38"/>
    </row>
    <row r="21" spans="1:37" ht="15.75" x14ac:dyDescent="0.25">
      <c r="A21" s="51" t="s">
        <v>53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37"/>
      <c r="AE21" s="38"/>
      <c r="AF21" s="38"/>
      <c r="AG21" s="38"/>
      <c r="AH21" s="38"/>
      <c r="AI21" s="38"/>
    </row>
    <row r="22" spans="1:37" ht="15.75" x14ac:dyDescent="0.25">
      <c r="A22" s="51" t="s">
        <v>54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37"/>
      <c r="AE22" s="38"/>
      <c r="AF22" s="85"/>
      <c r="AG22" s="38"/>
      <c r="AH22" s="38"/>
      <c r="AI22" s="38"/>
    </row>
    <row r="23" spans="1:37" ht="15.75" x14ac:dyDescent="0.25">
      <c r="A23" s="51" t="s">
        <v>55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3"/>
      <c r="AE23" s="84"/>
      <c r="AF23" s="84"/>
      <c r="AG23" s="84"/>
      <c r="AH23" s="84"/>
      <c r="AI23" s="84"/>
    </row>
    <row r="24" spans="1:3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37"/>
      <c r="AE24" s="38"/>
      <c r="AF24" s="38"/>
      <c r="AG24" s="38"/>
      <c r="AH24" s="38"/>
      <c r="AI24" s="38"/>
    </row>
    <row r="25" spans="1:37" ht="15.75" x14ac:dyDescent="0.25">
      <c r="A25" s="115" t="s">
        <v>16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7" t="s">
        <v>4</v>
      </c>
      <c r="AC25" s="119" t="s">
        <v>5</v>
      </c>
      <c r="AD25" s="120" t="s">
        <v>6</v>
      </c>
      <c r="AE25" s="120"/>
      <c r="AF25" s="120"/>
      <c r="AG25" s="121"/>
      <c r="AH25" s="121"/>
      <c r="AI25" s="121"/>
      <c r="AJ25" s="113" t="s">
        <v>17</v>
      </c>
      <c r="AK25" s="114"/>
    </row>
    <row r="26" spans="1:37" ht="25.5" x14ac:dyDescent="0.25">
      <c r="A26" s="115" t="s">
        <v>21</v>
      </c>
      <c r="B26" s="115"/>
      <c r="C26" s="115"/>
      <c r="D26" s="115" t="s">
        <v>19</v>
      </c>
      <c r="E26" s="115"/>
      <c r="F26" s="115" t="s">
        <v>20</v>
      </c>
      <c r="G26" s="115"/>
      <c r="H26" s="115" t="s">
        <v>18</v>
      </c>
      <c r="I26" s="115"/>
      <c r="J26" s="115"/>
      <c r="K26" s="115"/>
      <c r="L26" s="115"/>
      <c r="M26" s="115"/>
      <c r="N26" s="115"/>
      <c r="O26" s="58"/>
      <c r="P26" s="59"/>
      <c r="Q26" s="89" t="s">
        <v>8</v>
      </c>
      <c r="R26" s="89" t="s">
        <v>9</v>
      </c>
      <c r="S26" s="89" t="s">
        <v>10</v>
      </c>
      <c r="T26" s="59"/>
      <c r="U26" s="60"/>
      <c r="V26" s="60"/>
      <c r="W26" s="60"/>
      <c r="X26" s="46" t="s">
        <v>34</v>
      </c>
      <c r="Y26" s="116" t="s">
        <v>72</v>
      </c>
      <c r="Z26" s="116"/>
      <c r="AA26" s="116"/>
      <c r="AB26" s="118"/>
      <c r="AC26" s="117"/>
      <c r="AD26" s="43">
        <v>2021</v>
      </c>
      <c r="AE26" s="44">
        <v>2022</v>
      </c>
      <c r="AF26" s="44">
        <v>2023</v>
      </c>
      <c r="AG26" s="44">
        <v>2024</v>
      </c>
      <c r="AH26" s="44">
        <v>2025</v>
      </c>
      <c r="AI26" s="44">
        <v>2026</v>
      </c>
      <c r="AJ26" s="39" t="s">
        <v>14</v>
      </c>
      <c r="AK26" s="26" t="s">
        <v>15</v>
      </c>
    </row>
    <row r="27" spans="1:37" s="50" customFormat="1" ht="12" x14ac:dyDescent="0.2">
      <c r="A27" s="47">
        <v>1</v>
      </c>
      <c r="B27" s="47">
        <v>2</v>
      </c>
      <c r="C27" s="47">
        <v>3</v>
      </c>
      <c r="D27" s="47">
        <v>4</v>
      </c>
      <c r="E27" s="47">
        <v>5</v>
      </c>
      <c r="F27" s="47">
        <v>6</v>
      </c>
      <c r="G27" s="47">
        <v>7</v>
      </c>
      <c r="H27" s="47">
        <v>8</v>
      </c>
      <c r="I27" s="47">
        <v>9</v>
      </c>
      <c r="J27" s="47">
        <v>10</v>
      </c>
      <c r="K27" s="47">
        <v>11</v>
      </c>
      <c r="L27" s="47">
        <v>12</v>
      </c>
      <c r="M27" s="47">
        <v>13</v>
      </c>
      <c r="N27" s="47">
        <v>14</v>
      </c>
      <c r="O27" s="47"/>
      <c r="P27" s="47">
        <v>1</v>
      </c>
      <c r="Q27" s="47">
        <v>2</v>
      </c>
      <c r="R27" s="47">
        <v>3</v>
      </c>
      <c r="S27" s="47">
        <v>4</v>
      </c>
      <c r="T27" s="47">
        <v>5</v>
      </c>
      <c r="U27" s="48">
        <v>6</v>
      </c>
      <c r="V27" s="48">
        <v>7</v>
      </c>
      <c r="W27" s="48">
        <v>8</v>
      </c>
      <c r="X27" s="48" t="s">
        <v>35</v>
      </c>
      <c r="Y27" s="57" t="s">
        <v>35</v>
      </c>
      <c r="Z27" s="57" t="s">
        <v>70</v>
      </c>
      <c r="AA27" s="57" t="s">
        <v>71</v>
      </c>
      <c r="AB27" s="55">
        <v>18</v>
      </c>
      <c r="AC27" s="47">
        <v>19</v>
      </c>
      <c r="AD27" s="49">
        <v>20</v>
      </c>
      <c r="AE27" s="49">
        <v>21</v>
      </c>
      <c r="AF27" s="49">
        <v>22</v>
      </c>
      <c r="AG27" s="49">
        <v>23</v>
      </c>
      <c r="AH27" s="49">
        <v>24</v>
      </c>
      <c r="AI27" s="49">
        <v>25</v>
      </c>
      <c r="AJ27" s="49">
        <v>26</v>
      </c>
      <c r="AK27" s="49">
        <v>27</v>
      </c>
    </row>
    <row r="28" spans="1:37" ht="25.5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69"/>
      <c r="Q28" s="69" t="s">
        <v>13</v>
      </c>
      <c r="R28" s="69"/>
      <c r="S28" s="69"/>
      <c r="T28" s="69"/>
      <c r="U28" s="70"/>
      <c r="V28" s="70"/>
      <c r="W28" s="70"/>
      <c r="X28" s="71"/>
      <c r="Y28" s="71"/>
      <c r="Z28" s="71"/>
      <c r="AA28" s="71"/>
      <c r="AB28" s="72" t="s">
        <v>76</v>
      </c>
      <c r="AC28" s="73" t="s">
        <v>3</v>
      </c>
      <c r="AD28" s="74">
        <f>SUM(AD34,AD64,AD77)</f>
        <v>339689.33999999997</v>
      </c>
      <c r="AE28" s="74">
        <f t="shared" ref="AE28:AI28" si="0">SUM(AE34,AE64,AE77)</f>
        <v>261026.9</v>
      </c>
      <c r="AF28" s="74">
        <f t="shared" si="0"/>
        <v>473211.8</v>
      </c>
      <c r="AG28" s="74">
        <f t="shared" si="0"/>
        <v>493430.06000000006</v>
      </c>
      <c r="AH28" s="74">
        <f t="shared" si="0"/>
        <v>525012.701</v>
      </c>
      <c r="AI28" s="74">
        <f t="shared" si="0"/>
        <v>548033.99135000003</v>
      </c>
      <c r="AJ28" s="74">
        <f>SUM(AD28:AI28)</f>
        <v>2640404.7923499998</v>
      </c>
      <c r="AK28" s="75">
        <v>2026</v>
      </c>
    </row>
    <row r="29" spans="1:37" ht="102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17"/>
      <c r="Q29" s="17"/>
      <c r="R29" s="17"/>
      <c r="S29" s="17"/>
      <c r="T29" s="17"/>
      <c r="U29" s="16"/>
      <c r="V29" s="16"/>
      <c r="W29" s="16"/>
      <c r="X29" s="52"/>
      <c r="Y29" s="52"/>
      <c r="Z29" s="52"/>
      <c r="AA29" s="52"/>
      <c r="AB29" s="56" t="s">
        <v>56</v>
      </c>
      <c r="AC29" s="53"/>
      <c r="AD29" s="19"/>
      <c r="AE29" s="19"/>
      <c r="AF29" s="19"/>
      <c r="AG29" s="19"/>
      <c r="AH29" s="19"/>
      <c r="AI29" s="19"/>
      <c r="AJ29" s="40"/>
      <c r="AK29" s="20"/>
    </row>
    <row r="30" spans="1:37" ht="76.5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17"/>
      <c r="Q30" s="17"/>
      <c r="R30" s="17"/>
      <c r="S30" s="17"/>
      <c r="T30" s="17"/>
      <c r="U30" s="16"/>
      <c r="V30" s="16"/>
      <c r="W30" s="16"/>
      <c r="X30" s="52"/>
      <c r="Y30" s="52"/>
      <c r="Z30" s="52"/>
      <c r="AA30" s="52"/>
      <c r="AB30" s="56" t="s">
        <v>83</v>
      </c>
      <c r="AC30" s="9" t="s">
        <v>2</v>
      </c>
      <c r="AD30" s="20">
        <v>860</v>
      </c>
      <c r="AE30" s="20">
        <v>731</v>
      </c>
      <c r="AF30" s="20">
        <v>621</v>
      </c>
      <c r="AG30" s="20">
        <v>528</v>
      </c>
      <c r="AH30" s="20">
        <v>449</v>
      </c>
      <c r="AI30" s="20">
        <v>382</v>
      </c>
      <c r="AJ30" s="20">
        <f>AI30</f>
        <v>382</v>
      </c>
      <c r="AK30" s="20">
        <v>2026</v>
      </c>
    </row>
    <row r="31" spans="1:37" ht="63.75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7"/>
      <c r="P31" s="17"/>
      <c r="Q31" s="17"/>
      <c r="R31" s="17"/>
      <c r="S31" s="17"/>
      <c r="T31" s="17"/>
      <c r="U31" s="16"/>
      <c r="V31" s="16"/>
      <c r="W31" s="16"/>
      <c r="X31" s="52"/>
      <c r="Y31" s="52"/>
      <c r="Z31" s="52"/>
      <c r="AA31" s="52"/>
      <c r="AB31" s="56" t="s">
        <v>84</v>
      </c>
      <c r="AC31" s="9" t="s">
        <v>2</v>
      </c>
      <c r="AD31" s="20">
        <f t="shared" ref="AD31:AI31" si="1">AD52</f>
        <v>301</v>
      </c>
      <c r="AE31" s="20">
        <f t="shared" si="1"/>
        <v>282.95</v>
      </c>
      <c r="AF31" s="20">
        <f t="shared" si="1"/>
        <v>265.8775</v>
      </c>
      <c r="AG31" s="20">
        <f t="shared" si="1"/>
        <v>249.73174999999998</v>
      </c>
      <c r="AH31" s="20">
        <f t="shared" si="1"/>
        <v>234.46458437499996</v>
      </c>
      <c r="AI31" s="20">
        <f t="shared" si="1"/>
        <v>221</v>
      </c>
      <c r="AJ31" s="20">
        <f t="shared" ref="AJ31:AJ33" si="2">AI31</f>
        <v>221</v>
      </c>
      <c r="AK31" s="20">
        <v>2026</v>
      </c>
    </row>
    <row r="32" spans="1:37" ht="63.75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7"/>
      <c r="P32" s="17"/>
      <c r="Q32" s="17"/>
      <c r="R32" s="17"/>
      <c r="S32" s="17"/>
      <c r="T32" s="17"/>
      <c r="U32" s="16"/>
      <c r="V32" s="16"/>
      <c r="W32" s="16"/>
      <c r="X32" s="52"/>
      <c r="Y32" s="52"/>
      <c r="Z32" s="52"/>
      <c r="AA32" s="52"/>
      <c r="AB32" s="56" t="s">
        <v>85</v>
      </c>
      <c r="AC32" s="9" t="s">
        <v>2</v>
      </c>
      <c r="AD32" s="20">
        <f t="shared" ref="AD32:AI32" si="3">AD53</f>
        <v>120</v>
      </c>
      <c r="AE32" s="20">
        <f t="shared" si="3"/>
        <v>117</v>
      </c>
      <c r="AF32" s="20">
        <f t="shared" si="3"/>
        <v>114.075</v>
      </c>
      <c r="AG32" s="20">
        <f t="shared" si="3"/>
        <v>111.223125</v>
      </c>
      <c r="AH32" s="20">
        <f t="shared" si="3"/>
        <v>108.44254687499999</v>
      </c>
      <c r="AI32" s="20">
        <f t="shared" si="3"/>
        <v>105.73148320312499</v>
      </c>
      <c r="AJ32" s="20">
        <f t="shared" si="2"/>
        <v>105.73148320312499</v>
      </c>
      <c r="AK32" s="20">
        <v>2026</v>
      </c>
    </row>
    <row r="33" spans="1:37" ht="63.75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17"/>
      <c r="Q33" s="17"/>
      <c r="R33" s="17"/>
      <c r="S33" s="17"/>
      <c r="T33" s="17"/>
      <c r="U33" s="16"/>
      <c r="V33" s="16"/>
      <c r="W33" s="16"/>
      <c r="X33" s="52"/>
      <c r="Y33" s="52"/>
      <c r="Z33" s="52"/>
      <c r="AA33" s="52"/>
      <c r="AB33" s="56" t="s">
        <v>86</v>
      </c>
      <c r="AC33" s="9" t="s">
        <v>2</v>
      </c>
      <c r="AD33" s="20">
        <f t="shared" ref="AD33:AI33" si="4">AD54</f>
        <v>325</v>
      </c>
      <c r="AE33" s="20">
        <f t="shared" si="4"/>
        <v>324</v>
      </c>
      <c r="AF33" s="20">
        <f t="shared" si="4"/>
        <v>323</v>
      </c>
      <c r="AG33" s="20">
        <f t="shared" si="4"/>
        <v>322</v>
      </c>
      <c r="AH33" s="20">
        <f t="shared" si="4"/>
        <v>321</v>
      </c>
      <c r="AI33" s="20">
        <f t="shared" si="4"/>
        <v>320</v>
      </c>
      <c r="AJ33" s="20">
        <f t="shared" si="2"/>
        <v>320</v>
      </c>
      <c r="AK33" s="20">
        <v>2026</v>
      </c>
    </row>
    <row r="34" spans="1:37" ht="63.75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/>
      <c r="P34" s="62"/>
      <c r="Q34" s="62"/>
      <c r="R34" s="62" t="s">
        <v>38</v>
      </c>
      <c r="S34" s="62"/>
      <c r="T34" s="62"/>
      <c r="U34" s="61"/>
      <c r="V34" s="61"/>
      <c r="W34" s="61"/>
      <c r="X34" s="76"/>
      <c r="Y34" s="76"/>
      <c r="Z34" s="76"/>
      <c r="AA34" s="76"/>
      <c r="AB34" s="63" t="s">
        <v>57</v>
      </c>
      <c r="AC34" s="64" t="s">
        <v>3</v>
      </c>
      <c r="AD34" s="65">
        <f>SUM(AD35,AD50)</f>
        <v>8442.2999999999993</v>
      </c>
      <c r="AE34" s="65">
        <f t="shared" ref="AE34:AI34" si="5">SUM(AE35,AE50)</f>
        <v>8442.2999999999993</v>
      </c>
      <c r="AF34" s="65">
        <f t="shared" si="5"/>
        <v>325462.8</v>
      </c>
      <c r="AG34" s="65">
        <f t="shared" si="5"/>
        <v>343483.16000000003</v>
      </c>
      <c r="AH34" s="65">
        <f t="shared" si="5"/>
        <v>362501.90600000002</v>
      </c>
      <c r="AI34" s="65">
        <f t="shared" si="5"/>
        <v>382574.45160000003</v>
      </c>
      <c r="AJ34" s="65">
        <f>SUM(AD34:AI34)</f>
        <v>1430906.9176</v>
      </c>
      <c r="AK34" s="66">
        <v>2026</v>
      </c>
    </row>
    <row r="35" spans="1:37" ht="63.75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8"/>
      <c r="Q35" s="78"/>
      <c r="R35" s="78"/>
      <c r="S35" s="78" t="s">
        <v>39</v>
      </c>
      <c r="T35" s="78"/>
      <c r="U35" s="77"/>
      <c r="V35" s="77"/>
      <c r="W35" s="77"/>
      <c r="X35" s="79"/>
      <c r="Y35" s="79"/>
      <c r="Z35" s="79"/>
      <c r="AA35" s="79"/>
      <c r="AB35" s="94" t="s">
        <v>117</v>
      </c>
      <c r="AC35" s="80" t="s">
        <v>3</v>
      </c>
      <c r="AD35" s="81">
        <f>SUM(AD40,AD44,AD47)</f>
        <v>2358</v>
      </c>
      <c r="AE35" s="81">
        <f t="shared" ref="AE35:AI35" si="6">SUM(AE40,AE44,AE47)</f>
        <v>2358</v>
      </c>
      <c r="AF35" s="81">
        <f t="shared" si="6"/>
        <v>2800.1</v>
      </c>
      <c r="AG35" s="81">
        <f t="shared" si="6"/>
        <v>2932.96</v>
      </c>
      <c r="AH35" s="81">
        <f t="shared" si="6"/>
        <v>3079.1060000000007</v>
      </c>
      <c r="AI35" s="81">
        <f t="shared" si="6"/>
        <v>3239.8666000000003</v>
      </c>
      <c r="AJ35" s="81">
        <f>SUM(AD35:AI35)</f>
        <v>16768.032600000002</v>
      </c>
      <c r="AK35" s="82">
        <v>2026</v>
      </c>
    </row>
    <row r="36" spans="1:37" ht="76.5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7"/>
      <c r="P36" s="17"/>
      <c r="Q36" s="17"/>
      <c r="R36" s="17"/>
      <c r="S36" s="17"/>
      <c r="T36" s="17"/>
      <c r="U36" s="16"/>
      <c r="V36" s="16"/>
      <c r="W36" s="16"/>
      <c r="X36" s="52"/>
      <c r="Y36" s="52"/>
      <c r="Z36" s="52"/>
      <c r="AA36" s="52"/>
      <c r="AB36" s="56" t="s">
        <v>118</v>
      </c>
      <c r="AC36" s="9" t="s">
        <v>7</v>
      </c>
      <c r="AD36" s="20">
        <v>100</v>
      </c>
      <c r="AE36" s="20">
        <v>100</v>
      </c>
      <c r="AF36" s="20">
        <v>100</v>
      </c>
      <c r="AG36" s="20">
        <v>100</v>
      </c>
      <c r="AH36" s="20">
        <v>100</v>
      </c>
      <c r="AI36" s="20">
        <v>100</v>
      </c>
      <c r="AJ36" s="20">
        <v>100</v>
      </c>
      <c r="AK36" s="20">
        <v>2026</v>
      </c>
    </row>
    <row r="37" spans="1:37" ht="89.25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7"/>
      <c r="P37" s="17"/>
      <c r="Q37" s="17"/>
      <c r="R37" s="17"/>
      <c r="S37" s="17"/>
      <c r="T37" s="17"/>
      <c r="U37" s="16"/>
      <c r="V37" s="16"/>
      <c r="W37" s="16"/>
      <c r="X37" s="52"/>
      <c r="Y37" s="52"/>
      <c r="Z37" s="52"/>
      <c r="AA37" s="52"/>
      <c r="AB37" s="56" t="s">
        <v>119</v>
      </c>
      <c r="AC37" s="9" t="s">
        <v>7</v>
      </c>
      <c r="AD37" s="20">
        <v>100</v>
      </c>
      <c r="AE37" s="20">
        <v>100</v>
      </c>
      <c r="AF37" s="20">
        <v>100</v>
      </c>
      <c r="AG37" s="20">
        <v>100</v>
      </c>
      <c r="AH37" s="20">
        <v>100</v>
      </c>
      <c r="AI37" s="20">
        <v>100</v>
      </c>
      <c r="AJ37" s="20">
        <v>100</v>
      </c>
      <c r="AK37" s="20">
        <v>2026</v>
      </c>
    </row>
    <row r="38" spans="1:37" ht="89.25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7"/>
      <c r="P38" s="17"/>
      <c r="Q38" s="17"/>
      <c r="R38" s="17"/>
      <c r="S38" s="17"/>
      <c r="T38" s="17"/>
      <c r="U38" s="16"/>
      <c r="V38" s="16"/>
      <c r="W38" s="16"/>
      <c r="X38" s="52"/>
      <c r="Y38" s="52"/>
      <c r="Z38" s="52"/>
      <c r="AA38" s="52"/>
      <c r="AB38" s="56" t="s">
        <v>120</v>
      </c>
      <c r="AC38" s="9" t="s">
        <v>7</v>
      </c>
      <c r="AD38" s="20">
        <v>100</v>
      </c>
      <c r="AE38" s="20">
        <v>100</v>
      </c>
      <c r="AF38" s="20">
        <v>100</v>
      </c>
      <c r="AG38" s="20">
        <v>100</v>
      </c>
      <c r="AH38" s="20">
        <v>100</v>
      </c>
      <c r="AI38" s="20">
        <v>100</v>
      </c>
      <c r="AJ38" s="20">
        <v>100</v>
      </c>
      <c r="AK38" s="20">
        <v>2026</v>
      </c>
    </row>
    <row r="39" spans="1:37" ht="76.5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7"/>
      <c r="P39" s="17"/>
      <c r="Q39" s="17"/>
      <c r="R39" s="17"/>
      <c r="S39" s="17"/>
      <c r="T39" s="17"/>
      <c r="U39" s="16"/>
      <c r="V39" s="16"/>
      <c r="W39" s="16"/>
      <c r="X39" s="52"/>
      <c r="Y39" s="52"/>
      <c r="Z39" s="52"/>
      <c r="AA39" s="52"/>
      <c r="AB39" s="56" t="s">
        <v>121</v>
      </c>
      <c r="AC39" s="9" t="s">
        <v>7</v>
      </c>
      <c r="AD39" s="20">
        <v>100</v>
      </c>
      <c r="AE39" s="20">
        <v>100</v>
      </c>
      <c r="AF39" s="20">
        <v>100</v>
      </c>
      <c r="AG39" s="20">
        <v>100</v>
      </c>
      <c r="AH39" s="20">
        <v>100</v>
      </c>
      <c r="AI39" s="20">
        <v>100</v>
      </c>
      <c r="AJ39" s="20">
        <v>100</v>
      </c>
      <c r="AK39" s="20">
        <v>2026</v>
      </c>
    </row>
    <row r="40" spans="1:37" ht="51" x14ac:dyDescent="0.25">
      <c r="A40" s="88" t="s">
        <v>22</v>
      </c>
      <c r="B40" s="88" t="s">
        <v>27</v>
      </c>
      <c r="C40" s="88" t="s">
        <v>26</v>
      </c>
      <c r="D40" s="88" t="s">
        <v>22</v>
      </c>
      <c r="E40" s="88" t="s">
        <v>28</v>
      </c>
      <c r="F40" s="88" t="s">
        <v>22</v>
      </c>
      <c r="G40" s="88" t="s">
        <v>25</v>
      </c>
      <c r="H40" s="88" t="s">
        <v>22</v>
      </c>
      <c r="I40" s="88" t="s">
        <v>23</v>
      </c>
      <c r="J40" s="88" t="s">
        <v>24</v>
      </c>
      <c r="K40" s="88" t="s">
        <v>22</v>
      </c>
      <c r="L40" s="88" t="s">
        <v>24</v>
      </c>
      <c r="M40" s="88" t="s">
        <v>22</v>
      </c>
      <c r="N40" s="88" t="s">
        <v>22</v>
      </c>
      <c r="O40" s="87"/>
      <c r="P40" s="87"/>
      <c r="Q40" s="87"/>
      <c r="R40" s="87"/>
      <c r="S40" s="87"/>
      <c r="T40" s="87" t="s">
        <v>40</v>
      </c>
      <c r="U40" s="88"/>
      <c r="V40" s="88"/>
      <c r="W40" s="88"/>
      <c r="X40" s="54"/>
      <c r="Y40" s="54" t="s">
        <v>22</v>
      </c>
      <c r="Z40" s="54" t="s">
        <v>22</v>
      </c>
      <c r="AA40" s="54" t="s">
        <v>22</v>
      </c>
      <c r="AB40" s="56" t="s">
        <v>88</v>
      </c>
      <c r="AC40" s="9" t="s">
        <v>3</v>
      </c>
      <c r="AD40" s="45">
        <v>1278.9000000000001</v>
      </c>
      <c r="AE40" s="45">
        <v>1278.9000000000001</v>
      </c>
      <c r="AF40" s="45">
        <v>1471.5</v>
      </c>
      <c r="AG40" s="45">
        <v>1471.5</v>
      </c>
      <c r="AH40" s="45">
        <v>1471.5</v>
      </c>
      <c r="AI40" s="45">
        <v>1471.5</v>
      </c>
      <c r="AJ40" s="45">
        <f t="shared" ref="AJ40:AJ44" si="7">SUM(AD40:AI40)</f>
        <v>8443.7999999999993</v>
      </c>
      <c r="AK40" s="20">
        <v>2026</v>
      </c>
    </row>
    <row r="41" spans="1:37" ht="51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7"/>
      <c r="P41" s="87"/>
      <c r="Q41" s="87"/>
      <c r="R41" s="87"/>
      <c r="S41" s="87"/>
      <c r="T41" s="87"/>
      <c r="U41" s="88"/>
      <c r="V41" s="88"/>
      <c r="W41" s="88"/>
      <c r="X41" s="54"/>
      <c r="Y41" s="54"/>
      <c r="Z41" s="54"/>
      <c r="AA41" s="54"/>
      <c r="AB41" s="56" t="s">
        <v>91</v>
      </c>
      <c r="AC41" s="9" t="s">
        <v>36</v>
      </c>
      <c r="AD41" s="19">
        <v>7</v>
      </c>
      <c r="AE41" s="19">
        <v>6.5</v>
      </c>
      <c r="AF41" s="19">
        <v>6</v>
      </c>
      <c r="AG41" s="19">
        <v>5</v>
      </c>
      <c r="AH41" s="19">
        <v>4</v>
      </c>
      <c r="AI41" s="19">
        <v>2.5</v>
      </c>
      <c r="AJ41" s="19">
        <f t="shared" si="7"/>
        <v>31</v>
      </c>
      <c r="AK41" s="20">
        <v>2026</v>
      </c>
    </row>
    <row r="42" spans="1:37" ht="63.75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7"/>
      <c r="P42" s="87"/>
      <c r="Q42" s="87"/>
      <c r="R42" s="87"/>
      <c r="S42" s="87"/>
      <c r="T42" s="87"/>
      <c r="U42" s="88"/>
      <c r="V42" s="88"/>
      <c r="W42" s="88"/>
      <c r="X42" s="54"/>
      <c r="Y42" s="54"/>
      <c r="Z42" s="54"/>
      <c r="AA42" s="54"/>
      <c r="AB42" s="56" t="s">
        <v>80</v>
      </c>
      <c r="AC42" s="9" t="s">
        <v>36</v>
      </c>
      <c r="AD42" s="19">
        <v>2</v>
      </c>
      <c r="AE42" s="19">
        <v>2</v>
      </c>
      <c r="AF42" s="19">
        <v>2</v>
      </c>
      <c r="AG42" s="19">
        <v>2</v>
      </c>
      <c r="AH42" s="19">
        <v>2</v>
      </c>
      <c r="AI42" s="19">
        <v>2</v>
      </c>
      <c r="AJ42" s="19">
        <f t="shared" si="7"/>
        <v>12</v>
      </c>
      <c r="AK42" s="20">
        <v>2026</v>
      </c>
    </row>
    <row r="43" spans="1:37" ht="51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7"/>
      <c r="P43" s="87"/>
      <c r="Q43" s="87"/>
      <c r="R43" s="87"/>
      <c r="S43" s="87"/>
      <c r="T43" s="87"/>
      <c r="U43" s="88"/>
      <c r="V43" s="88"/>
      <c r="W43" s="88"/>
      <c r="X43" s="54"/>
      <c r="Y43" s="54"/>
      <c r="Z43" s="54"/>
      <c r="AA43" s="54"/>
      <c r="AB43" s="56" t="s">
        <v>81</v>
      </c>
      <c r="AC43" s="9" t="s">
        <v>36</v>
      </c>
      <c r="AD43" s="19">
        <v>2</v>
      </c>
      <c r="AE43" s="19">
        <v>2</v>
      </c>
      <c r="AF43" s="19">
        <v>2</v>
      </c>
      <c r="AG43" s="19">
        <v>2</v>
      </c>
      <c r="AH43" s="19">
        <v>2</v>
      </c>
      <c r="AI43" s="19">
        <v>2</v>
      </c>
      <c r="AJ43" s="19">
        <f t="shared" si="7"/>
        <v>12</v>
      </c>
      <c r="AK43" s="20">
        <v>2026</v>
      </c>
    </row>
    <row r="44" spans="1:37" ht="38.25" x14ac:dyDescent="0.25">
      <c r="A44" s="88" t="s">
        <v>22</v>
      </c>
      <c r="B44" s="88" t="s">
        <v>27</v>
      </c>
      <c r="C44" s="88" t="s">
        <v>26</v>
      </c>
      <c r="D44" s="88" t="s">
        <v>22</v>
      </c>
      <c r="E44" s="88" t="s">
        <v>28</v>
      </c>
      <c r="F44" s="88" t="s">
        <v>22</v>
      </c>
      <c r="G44" s="88" t="s">
        <v>25</v>
      </c>
      <c r="H44" s="88" t="s">
        <v>22</v>
      </c>
      <c r="I44" s="88" t="s">
        <v>23</v>
      </c>
      <c r="J44" s="88" t="s">
        <v>24</v>
      </c>
      <c r="K44" s="88" t="s">
        <v>22</v>
      </c>
      <c r="L44" s="88" t="s">
        <v>24</v>
      </c>
      <c r="M44" s="88" t="s">
        <v>22</v>
      </c>
      <c r="N44" s="88" t="s">
        <v>22</v>
      </c>
      <c r="O44" s="87"/>
      <c r="P44" s="87"/>
      <c r="Q44" s="87"/>
      <c r="R44" s="87"/>
      <c r="S44" s="87"/>
      <c r="T44" s="87" t="s">
        <v>41</v>
      </c>
      <c r="U44" s="88"/>
      <c r="V44" s="88"/>
      <c r="W44" s="88"/>
      <c r="X44" s="54"/>
      <c r="Y44" s="54" t="s">
        <v>22</v>
      </c>
      <c r="Z44" s="54" t="s">
        <v>22</v>
      </c>
      <c r="AA44" s="54" t="s">
        <v>22</v>
      </c>
      <c r="AB44" s="56" t="s">
        <v>58</v>
      </c>
      <c r="AC44" s="9" t="s">
        <v>3</v>
      </c>
      <c r="AD44" s="45">
        <v>57.4</v>
      </c>
      <c r="AE44" s="45">
        <v>57.4</v>
      </c>
      <c r="AF44" s="45">
        <v>70.8</v>
      </c>
      <c r="AG44" s="45">
        <f t="shared" ref="AG44:AI44" si="8">AF44*1.1</f>
        <v>77.88000000000001</v>
      </c>
      <c r="AH44" s="45">
        <f t="shared" si="8"/>
        <v>85.668000000000021</v>
      </c>
      <c r="AI44" s="45">
        <f t="shared" si="8"/>
        <v>94.234800000000035</v>
      </c>
      <c r="AJ44" s="45">
        <f t="shared" si="7"/>
        <v>443.38280000000009</v>
      </c>
      <c r="AK44" s="20">
        <v>2026</v>
      </c>
    </row>
    <row r="45" spans="1:37" ht="38.25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7"/>
      <c r="P45" s="87"/>
      <c r="Q45" s="87"/>
      <c r="R45" s="87"/>
      <c r="S45" s="87"/>
      <c r="T45" s="87"/>
      <c r="U45" s="88"/>
      <c r="V45" s="88"/>
      <c r="W45" s="88"/>
      <c r="X45" s="54"/>
      <c r="Y45" s="54"/>
      <c r="Z45" s="54"/>
      <c r="AA45" s="54"/>
      <c r="AB45" s="56" t="s">
        <v>92</v>
      </c>
      <c r="AC45" s="9" t="s">
        <v>2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2026</v>
      </c>
    </row>
    <row r="46" spans="1:37" ht="51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  <c r="S46" s="87"/>
      <c r="T46" s="87"/>
      <c r="U46" s="88"/>
      <c r="V46" s="88"/>
      <c r="W46" s="88"/>
      <c r="X46" s="54"/>
      <c r="Y46" s="54"/>
      <c r="Z46" s="54"/>
      <c r="AA46" s="54"/>
      <c r="AB46" s="56" t="s">
        <v>89</v>
      </c>
      <c r="AC46" s="9" t="s">
        <v>7</v>
      </c>
      <c r="AD46" s="20">
        <v>100</v>
      </c>
      <c r="AE46" s="20">
        <v>100</v>
      </c>
      <c r="AF46" s="20">
        <v>100</v>
      </c>
      <c r="AG46" s="20">
        <v>100</v>
      </c>
      <c r="AH46" s="20">
        <v>100</v>
      </c>
      <c r="AI46" s="20">
        <v>100</v>
      </c>
      <c r="AJ46" s="20">
        <v>100</v>
      </c>
      <c r="AK46" s="20">
        <v>2026</v>
      </c>
    </row>
    <row r="47" spans="1:37" ht="38.25" x14ac:dyDescent="0.25">
      <c r="A47" s="88" t="s">
        <v>22</v>
      </c>
      <c r="B47" s="88" t="s">
        <v>27</v>
      </c>
      <c r="C47" s="88" t="s">
        <v>26</v>
      </c>
      <c r="D47" s="88" t="s">
        <v>22</v>
      </c>
      <c r="E47" s="88" t="s">
        <v>28</v>
      </c>
      <c r="F47" s="88" t="s">
        <v>22</v>
      </c>
      <c r="G47" s="88" t="s">
        <v>25</v>
      </c>
      <c r="H47" s="88" t="s">
        <v>22</v>
      </c>
      <c r="I47" s="88" t="s">
        <v>23</v>
      </c>
      <c r="J47" s="88" t="s">
        <v>24</v>
      </c>
      <c r="K47" s="88" t="s">
        <v>22</v>
      </c>
      <c r="L47" s="88" t="s">
        <v>24</v>
      </c>
      <c r="M47" s="88" t="s">
        <v>22</v>
      </c>
      <c r="N47" s="88" t="s">
        <v>22</v>
      </c>
      <c r="O47" s="87"/>
      <c r="P47" s="87"/>
      <c r="Q47" s="87"/>
      <c r="R47" s="87"/>
      <c r="S47" s="87"/>
      <c r="T47" s="87" t="s">
        <v>41</v>
      </c>
      <c r="U47" s="88"/>
      <c r="V47" s="88"/>
      <c r="W47" s="88"/>
      <c r="X47" s="54"/>
      <c r="Y47" s="54" t="s">
        <v>22</v>
      </c>
      <c r="Z47" s="54" t="s">
        <v>22</v>
      </c>
      <c r="AA47" s="54" t="s">
        <v>22</v>
      </c>
      <c r="AB47" s="56" t="s">
        <v>87</v>
      </c>
      <c r="AC47" s="9" t="s">
        <v>3</v>
      </c>
      <c r="AD47" s="45">
        <v>1021.7</v>
      </c>
      <c r="AE47" s="45">
        <v>1021.7</v>
      </c>
      <c r="AF47" s="45">
        <v>1257.8</v>
      </c>
      <c r="AG47" s="45">
        <f t="shared" ref="AG47:AI47" si="9">AF47*1.1</f>
        <v>1383.5800000000002</v>
      </c>
      <c r="AH47" s="45">
        <f t="shared" si="9"/>
        <v>1521.9380000000003</v>
      </c>
      <c r="AI47" s="45">
        <f t="shared" si="9"/>
        <v>1674.1318000000006</v>
      </c>
      <c r="AJ47" s="45">
        <f>SUM(AD47:AI47)</f>
        <v>7880.8498</v>
      </c>
      <c r="AK47" s="20">
        <v>2026</v>
      </c>
    </row>
    <row r="48" spans="1:37" ht="38.25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  <c r="S48" s="87"/>
      <c r="T48" s="87"/>
      <c r="U48" s="88"/>
      <c r="V48" s="88"/>
      <c r="W48" s="88"/>
      <c r="X48" s="54"/>
      <c r="Y48" s="54"/>
      <c r="Z48" s="54"/>
      <c r="AA48" s="54"/>
      <c r="AB48" s="56" t="s">
        <v>131</v>
      </c>
      <c r="AC48" s="9" t="s">
        <v>2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2026</v>
      </c>
    </row>
    <row r="49" spans="1:38" ht="51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7"/>
      <c r="P49" s="87"/>
      <c r="Q49" s="87"/>
      <c r="R49" s="87"/>
      <c r="S49" s="87"/>
      <c r="T49" s="87"/>
      <c r="U49" s="88"/>
      <c r="V49" s="88"/>
      <c r="W49" s="88"/>
      <c r="X49" s="54"/>
      <c r="Y49" s="54"/>
      <c r="Z49" s="54"/>
      <c r="AA49" s="54"/>
      <c r="AB49" s="56" t="s">
        <v>90</v>
      </c>
      <c r="AC49" s="9" t="s">
        <v>7</v>
      </c>
      <c r="AD49" s="20">
        <v>100</v>
      </c>
      <c r="AE49" s="20">
        <v>100</v>
      </c>
      <c r="AF49" s="20">
        <v>100</v>
      </c>
      <c r="AG49" s="20">
        <v>100</v>
      </c>
      <c r="AH49" s="20">
        <v>100</v>
      </c>
      <c r="AI49" s="20">
        <v>100</v>
      </c>
      <c r="AJ49" s="20">
        <v>100</v>
      </c>
      <c r="AK49" s="20">
        <v>2026</v>
      </c>
    </row>
    <row r="50" spans="1:38" ht="38.25" x14ac:dyDescent="0.25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8"/>
      <c r="P50" s="78"/>
      <c r="Q50" s="78"/>
      <c r="R50" s="78"/>
      <c r="S50" s="78" t="s">
        <v>42</v>
      </c>
      <c r="T50" s="78"/>
      <c r="U50" s="77"/>
      <c r="V50" s="77"/>
      <c r="W50" s="77"/>
      <c r="X50" s="79"/>
      <c r="Y50" s="79"/>
      <c r="Z50" s="79"/>
      <c r="AA50" s="79"/>
      <c r="AB50" s="94" t="s">
        <v>94</v>
      </c>
      <c r="AC50" s="80" t="s">
        <v>3</v>
      </c>
      <c r="AD50" s="81">
        <f>SUM(AD55,AD58,AD61)</f>
        <v>6084.3</v>
      </c>
      <c r="AE50" s="81">
        <f t="shared" ref="AE50:AI50" si="10">SUM(AE55,AE58,AE61)</f>
        <v>6084.3</v>
      </c>
      <c r="AF50" s="81">
        <f t="shared" si="10"/>
        <v>322662.7</v>
      </c>
      <c r="AG50" s="81">
        <f t="shared" si="10"/>
        <v>340550.2</v>
      </c>
      <c r="AH50" s="81">
        <f t="shared" si="10"/>
        <v>359422.8</v>
      </c>
      <c r="AI50" s="81">
        <f t="shared" si="10"/>
        <v>379334.58500000002</v>
      </c>
      <c r="AJ50" s="81">
        <f t="shared" ref="AJ50:AJ56" si="11">SUM(AD50:AI50)</f>
        <v>1414138.885</v>
      </c>
      <c r="AK50" s="82">
        <v>2026</v>
      </c>
    </row>
    <row r="51" spans="1:38" ht="76.5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7"/>
      <c r="P51" s="17"/>
      <c r="Q51" s="17"/>
      <c r="R51" s="17"/>
      <c r="S51" s="17"/>
      <c r="T51" s="17"/>
      <c r="U51" s="16"/>
      <c r="V51" s="16"/>
      <c r="W51" s="16"/>
      <c r="X51" s="52"/>
      <c r="Y51" s="52"/>
      <c r="Z51" s="52"/>
      <c r="AA51" s="52"/>
      <c r="AB51" s="56" t="s">
        <v>83</v>
      </c>
      <c r="AC51" s="9" t="s">
        <v>2</v>
      </c>
      <c r="AD51" s="20">
        <f>AD62</f>
        <v>860</v>
      </c>
      <c r="AE51" s="20">
        <f t="shared" ref="AE51:AI51" si="12">AE62</f>
        <v>731</v>
      </c>
      <c r="AF51" s="20">
        <f t="shared" si="12"/>
        <v>621.35</v>
      </c>
      <c r="AG51" s="20">
        <f t="shared" si="12"/>
        <v>528.14750000000004</v>
      </c>
      <c r="AH51" s="20">
        <f t="shared" si="12"/>
        <v>448.92537500000003</v>
      </c>
      <c r="AI51" s="20">
        <f t="shared" si="12"/>
        <v>381.58656875000003</v>
      </c>
      <c r="AJ51" s="20">
        <f t="shared" si="11"/>
        <v>3571.0094437500002</v>
      </c>
      <c r="AK51" s="20">
        <v>2026</v>
      </c>
    </row>
    <row r="52" spans="1:38" ht="63.75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7"/>
      <c r="P52" s="17"/>
      <c r="Q52" s="17"/>
      <c r="R52" s="17"/>
      <c r="S52" s="17"/>
      <c r="T52" s="17"/>
      <c r="U52" s="16"/>
      <c r="V52" s="16"/>
      <c r="W52" s="16"/>
      <c r="X52" s="52"/>
      <c r="Y52" s="52"/>
      <c r="Z52" s="52"/>
      <c r="AA52" s="52"/>
      <c r="AB52" s="56" t="s">
        <v>84</v>
      </c>
      <c r="AC52" s="9" t="s">
        <v>2</v>
      </c>
      <c r="AD52" s="20">
        <v>301</v>
      </c>
      <c r="AE52" s="20">
        <v>282.95</v>
      </c>
      <c r="AF52" s="20">
        <v>265.8775</v>
      </c>
      <c r="AG52" s="20">
        <v>249.73174999999998</v>
      </c>
      <c r="AH52" s="20">
        <v>234.46458437499996</v>
      </c>
      <c r="AI52" s="20">
        <v>221</v>
      </c>
      <c r="AJ52" s="20">
        <f t="shared" si="11"/>
        <v>1555.023834375</v>
      </c>
      <c r="AK52" s="20">
        <v>2026</v>
      </c>
    </row>
    <row r="53" spans="1:38" ht="63.75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7"/>
      <c r="P53" s="17"/>
      <c r="Q53" s="17"/>
      <c r="R53" s="17"/>
      <c r="S53" s="17"/>
      <c r="T53" s="17"/>
      <c r="U53" s="16"/>
      <c r="V53" s="16"/>
      <c r="W53" s="16"/>
      <c r="X53" s="52"/>
      <c r="Y53" s="52"/>
      <c r="Z53" s="52"/>
      <c r="AA53" s="52"/>
      <c r="AB53" s="56" t="s">
        <v>85</v>
      </c>
      <c r="AC53" s="9" t="s">
        <v>2</v>
      </c>
      <c r="AD53" s="20">
        <v>120</v>
      </c>
      <c r="AE53" s="20">
        <f>AD53*0.975</f>
        <v>117</v>
      </c>
      <c r="AF53" s="20">
        <f t="shared" ref="AF53:AI53" si="13">AE53*0.975</f>
        <v>114.075</v>
      </c>
      <c r="AG53" s="20">
        <f t="shared" si="13"/>
        <v>111.223125</v>
      </c>
      <c r="AH53" s="20">
        <f t="shared" si="13"/>
        <v>108.44254687499999</v>
      </c>
      <c r="AI53" s="20">
        <f t="shared" si="13"/>
        <v>105.73148320312499</v>
      </c>
      <c r="AJ53" s="20">
        <f t="shared" si="11"/>
        <v>676.47215507812496</v>
      </c>
      <c r="AK53" s="20">
        <v>2026</v>
      </c>
    </row>
    <row r="54" spans="1:38" ht="63.75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0"/>
      <c r="P54" s="17"/>
      <c r="Q54" s="17"/>
      <c r="R54" s="17"/>
      <c r="S54" s="17"/>
      <c r="T54" s="17"/>
      <c r="U54" s="16"/>
      <c r="V54" s="16"/>
      <c r="W54" s="16"/>
      <c r="X54" s="52"/>
      <c r="Y54" s="52"/>
      <c r="Z54" s="52"/>
      <c r="AA54" s="52"/>
      <c r="AB54" s="56" t="s">
        <v>86</v>
      </c>
      <c r="AC54" s="9" t="s">
        <v>2</v>
      </c>
      <c r="AD54" s="20">
        <v>325</v>
      </c>
      <c r="AE54" s="20">
        <f>AD54-1</f>
        <v>324</v>
      </c>
      <c r="AF54" s="20">
        <f t="shared" ref="AF54:AI54" si="14">AE54-1</f>
        <v>323</v>
      </c>
      <c r="AG54" s="20">
        <f t="shared" si="14"/>
        <v>322</v>
      </c>
      <c r="AH54" s="20">
        <f t="shared" si="14"/>
        <v>321</v>
      </c>
      <c r="AI54" s="20">
        <f t="shared" si="14"/>
        <v>320</v>
      </c>
      <c r="AJ54" s="20">
        <f t="shared" si="11"/>
        <v>1935</v>
      </c>
      <c r="AK54" s="20">
        <v>2026</v>
      </c>
    </row>
    <row r="55" spans="1:38" ht="38.25" x14ac:dyDescent="0.25">
      <c r="A55" s="88" t="s">
        <v>22</v>
      </c>
      <c r="B55" s="88" t="s">
        <v>27</v>
      </c>
      <c r="C55" s="88" t="s">
        <v>26</v>
      </c>
      <c r="D55" s="88" t="s">
        <v>22</v>
      </c>
      <c r="E55" s="88" t="s">
        <v>28</v>
      </c>
      <c r="F55" s="88" t="s">
        <v>22</v>
      </c>
      <c r="G55" s="88" t="s">
        <v>25</v>
      </c>
      <c r="H55" s="88" t="s">
        <v>22</v>
      </c>
      <c r="I55" s="88" t="s">
        <v>23</v>
      </c>
      <c r="J55" s="88" t="s">
        <v>24</v>
      </c>
      <c r="K55" s="88" t="s">
        <v>22</v>
      </c>
      <c r="L55" s="88" t="s">
        <v>25</v>
      </c>
      <c r="M55" s="88" t="s">
        <v>22</v>
      </c>
      <c r="N55" s="88" t="s">
        <v>22</v>
      </c>
      <c r="O55" s="87"/>
      <c r="P55" s="87"/>
      <c r="Q55" s="87"/>
      <c r="R55" s="87"/>
      <c r="S55" s="87"/>
      <c r="T55" s="87" t="s">
        <v>43</v>
      </c>
      <c r="U55" s="88"/>
      <c r="V55" s="88"/>
      <c r="W55" s="88"/>
      <c r="X55" s="54"/>
      <c r="Y55" s="54" t="s">
        <v>22</v>
      </c>
      <c r="Z55" s="54" t="s">
        <v>22</v>
      </c>
      <c r="AA55" s="54" t="s">
        <v>22</v>
      </c>
      <c r="AB55" s="56" t="s">
        <v>59</v>
      </c>
      <c r="AC55" s="9" t="s">
        <v>3</v>
      </c>
      <c r="AD55" s="45">
        <v>6084.3</v>
      </c>
      <c r="AE55" s="45">
        <v>6084.3</v>
      </c>
      <c r="AF55" s="45">
        <v>6452.7</v>
      </c>
      <c r="AG55" s="45">
        <v>8469.2000000000007</v>
      </c>
      <c r="AH55" s="45">
        <v>10671.2</v>
      </c>
      <c r="AI55" s="45">
        <v>13072.2</v>
      </c>
      <c r="AJ55" s="45">
        <f t="shared" si="11"/>
        <v>50833.899999999994</v>
      </c>
      <c r="AK55" s="20">
        <v>2026</v>
      </c>
    </row>
    <row r="56" spans="1:38" ht="38.25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7"/>
      <c r="P56" s="87"/>
      <c r="Q56" s="87"/>
      <c r="R56" s="87"/>
      <c r="S56" s="87"/>
      <c r="T56" s="87"/>
      <c r="U56" s="88"/>
      <c r="V56" s="88"/>
      <c r="W56" s="88"/>
      <c r="X56" s="54"/>
      <c r="Y56" s="54"/>
      <c r="Z56" s="54"/>
      <c r="AA56" s="54"/>
      <c r="AB56" s="56" t="s">
        <v>100</v>
      </c>
      <c r="AC56" s="9" t="s">
        <v>2</v>
      </c>
      <c r="AD56" s="8">
        <v>1</v>
      </c>
      <c r="AE56" s="8">
        <v>1</v>
      </c>
      <c r="AF56" s="8">
        <v>4</v>
      </c>
      <c r="AG56" s="8">
        <v>5</v>
      </c>
      <c r="AH56" s="8">
        <v>6</v>
      </c>
      <c r="AI56" s="8">
        <v>7</v>
      </c>
      <c r="AJ56" s="8">
        <f t="shared" si="11"/>
        <v>24</v>
      </c>
      <c r="AK56" s="20">
        <v>2026</v>
      </c>
    </row>
    <row r="57" spans="1:38" ht="51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7"/>
      <c r="P57" s="87"/>
      <c r="Q57" s="87"/>
      <c r="R57" s="87"/>
      <c r="S57" s="87"/>
      <c r="T57" s="87"/>
      <c r="U57" s="88"/>
      <c r="V57" s="88"/>
      <c r="W57" s="88"/>
      <c r="X57" s="54"/>
      <c r="Y57" s="54"/>
      <c r="Z57" s="54"/>
      <c r="AA57" s="54"/>
      <c r="AB57" s="56" t="s">
        <v>101</v>
      </c>
      <c r="AC57" s="9" t="s">
        <v>2</v>
      </c>
      <c r="AD57" s="20">
        <v>13</v>
      </c>
      <c r="AE57" s="20">
        <v>13</v>
      </c>
      <c r="AF57" s="20">
        <v>13</v>
      </c>
      <c r="AG57" s="20">
        <v>13</v>
      </c>
      <c r="AH57" s="20">
        <v>13</v>
      </c>
      <c r="AI57" s="20">
        <v>13</v>
      </c>
      <c r="AJ57" s="20">
        <v>13</v>
      </c>
      <c r="AK57" s="20">
        <v>2026</v>
      </c>
    </row>
    <row r="58" spans="1:38" ht="51" x14ac:dyDescent="0.25">
      <c r="A58" s="88" t="s">
        <v>22</v>
      </c>
      <c r="B58" s="88" t="s">
        <v>27</v>
      </c>
      <c r="C58" s="88" t="s">
        <v>26</v>
      </c>
      <c r="D58" s="88" t="s">
        <v>22</v>
      </c>
      <c r="E58" s="88" t="s">
        <v>28</v>
      </c>
      <c r="F58" s="88" t="s">
        <v>22</v>
      </c>
      <c r="G58" s="88" t="s">
        <v>25</v>
      </c>
      <c r="H58" s="88" t="s">
        <v>22</v>
      </c>
      <c r="I58" s="88" t="s">
        <v>23</v>
      </c>
      <c r="J58" s="88" t="s">
        <v>24</v>
      </c>
      <c r="K58" s="88" t="s">
        <v>22</v>
      </c>
      <c r="L58" s="88" t="s">
        <v>25</v>
      </c>
      <c r="M58" s="88" t="s">
        <v>22</v>
      </c>
      <c r="N58" s="88" t="s">
        <v>22</v>
      </c>
      <c r="O58" s="87"/>
      <c r="P58" s="87"/>
      <c r="Q58" s="87"/>
      <c r="R58" s="87"/>
      <c r="S58" s="87"/>
      <c r="T58" s="87" t="s">
        <v>44</v>
      </c>
      <c r="U58" s="88"/>
      <c r="V58" s="88"/>
      <c r="W58" s="88"/>
      <c r="X58" s="54"/>
      <c r="Y58" s="54" t="s">
        <v>22</v>
      </c>
      <c r="Z58" s="54" t="s">
        <v>22</v>
      </c>
      <c r="AA58" s="54" t="s">
        <v>22</v>
      </c>
      <c r="AB58" s="56" t="s">
        <v>97</v>
      </c>
      <c r="AC58" s="9" t="s">
        <v>3</v>
      </c>
      <c r="AD58" s="45">
        <v>0</v>
      </c>
      <c r="AE58" s="45">
        <v>0</v>
      </c>
      <c r="AF58" s="45">
        <v>1210</v>
      </c>
      <c r="AG58" s="45">
        <f t="shared" ref="AG58:AI58" si="15">AF58*1.1</f>
        <v>1331</v>
      </c>
      <c r="AH58" s="45">
        <f t="shared" si="15"/>
        <v>1464.1000000000001</v>
      </c>
      <c r="AI58" s="45">
        <f t="shared" si="15"/>
        <v>1610.5100000000002</v>
      </c>
      <c r="AJ58" s="45">
        <f>SUM(AD58:AI58)</f>
        <v>5615.6100000000006</v>
      </c>
      <c r="AK58" s="20">
        <v>2026</v>
      </c>
      <c r="AL58" s="18"/>
    </row>
    <row r="59" spans="1:38" ht="51" x14ac:dyDescent="0.2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7"/>
      <c r="P59" s="87"/>
      <c r="Q59" s="87"/>
      <c r="R59" s="87"/>
      <c r="S59" s="87"/>
      <c r="T59" s="87"/>
      <c r="U59" s="88"/>
      <c r="V59" s="88"/>
      <c r="W59" s="88"/>
      <c r="X59" s="54"/>
      <c r="Y59" s="54"/>
      <c r="Z59" s="54"/>
      <c r="AA59" s="54"/>
      <c r="AB59" s="56" t="s">
        <v>99</v>
      </c>
      <c r="AC59" s="9" t="s">
        <v>2</v>
      </c>
      <c r="AD59" s="20">
        <v>421</v>
      </c>
      <c r="AE59" s="20">
        <f>AD59*0.95</f>
        <v>399.95</v>
      </c>
      <c r="AF59" s="20">
        <f t="shared" ref="AF59:AI59" si="16">AE59*0.95</f>
        <v>379.95249999999999</v>
      </c>
      <c r="AG59" s="20">
        <f t="shared" si="16"/>
        <v>360.95487499999996</v>
      </c>
      <c r="AH59" s="20">
        <f t="shared" si="16"/>
        <v>342.90713124999996</v>
      </c>
      <c r="AI59" s="20">
        <f t="shared" si="16"/>
        <v>325.76177468749995</v>
      </c>
      <c r="AJ59" s="20">
        <f>SUM(AD59:AI59)</f>
        <v>2230.5262809374999</v>
      </c>
      <c r="AK59" s="20">
        <v>2026</v>
      </c>
    </row>
    <row r="60" spans="1:38" ht="38.25" x14ac:dyDescent="0.2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7"/>
      <c r="P60" s="87"/>
      <c r="Q60" s="87"/>
      <c r="R60" s="87"/>
      <c r="S60" s="87"/>
      <c r="T60" s="87"/>
      <c r="U60" s="88"/>
      <c r="V60" s="88"/>
      <c r="W60" s="88"/>
      <c r="X60" s="54"/>
      <c r="Y60" s="54"/>
      <c r="Z60" s="54"/>
      <c r="AA60" s="54"/>
      <c r="AB60" s="56" t="s">
        <v>95</v>
      </c>
      <c r="AC60" s="9" t="s">
        <v>36</v>
      </c>
      <c r="AD60" s="20">
        <v>0</v>
      </c>
      <c r="AE60" s="20">
        <v>0</v>
      </c>
      <c r="AF60" s="20">
        <v>5</v>
      </c>
      <c r="AG60" s="20">
        <v>5</v>
      </c>
      <c r="AH60" s="20">
        <v>5</v>
      </c>
      <c r="AI60" s="20">
        <v>5</v>
      </c>
      <c r="AJ60" s="20">
        <f>SUM(AD60:AI60)</f>
        <v>20</v>
      </c>
      <c r="AK60" s="20">
        <v>2026</v>
      </c>
    </row>
    <row r="61" spans="1:38" ht="38.25" x14ac:dyDescent="0.25">
      <c r="A61" s="93" t="s">
        <v>22</v>
      </c>
      <c r="B61" s="93" t="s">
        <v>27</v>
      </c>
      <c r="C61" s="93" t="s">
        <v>26</v>
      </c>
      <c r="D61" s="93" t="s">
        <v>22</v>
      </c>
      <c r="E61" s="93" t="s">
        <v>28</v>
      </c>
      <c r="F61" s="93" t="s">
        <v>22</v>
      </c>
      <c r="G61" s="93" t="s">
        <v>25</v>
      </c>
      <c r="H61" s="93" t="s">
        <v>22</v>
      </c>
      <c r="I61" s="93" t="s">
        <v>23</v>
      </c>
      <c r="J61" s="93" t="s">
        <v>24</v>
      </c>
      <c r="K61" s="93" t="s">
        <v>22</v>
      </c>
      <c r="L61" s="93" t="s">
        <v>25</v>
      </c>
      <c r="M61" s="93" t="s">
        <v>22</v>
      </c>
      <c r="N61" s="93" t="s">
        <v>22</v>
      </c>
      <c r="O61" s="92"/>
      <c r="P61" s="92"/>
      <c r="Q61" s="92"/>
      <c r="R61" s="92"/>
      <c r="S61" s="92"/>
      <c r="T61" s="92" t="s">
        <v>44</v>
      </c>
      <c r="U61" s="93"/>
      <c r="V61" s="93"/>
      <c r="W61" s="93"/>
      <c r="X61" s="54"/>
      <c r="Y61" s="54" t="s">
        <v>22</v>
      </c>
      <c r="Z61" s="54" t="s">
        <v>22</v>
      </c>
      <c r="AA61" s="54" t="s">
        <v>22</v>
      </c>
      <c r="AB61" s="56" t="s">
        <v>96</v>
      </c>
      <c r="AC61" s="9" t="s">
        <v>3</v>
      </c>
      <c r="AD61" s="45">
        <v>0</v>
      </c>
      <c r="AE61" s="45">
        <v>0</v>
      </c>
      <c r="AF61" s="45">
        <v>315000</v>
      </c>
      <c r="AG61" s="45">
        <f t="shared" ref="AG61" si="17">AF61*1.05</f>
        <v>330750</v>
      </c>
      <c r="AH61" s="45">
        <f t="shared" ref="AH61" si="18">AG61*1.05</f>
        <v>347287.5</v>
      </c>
      <c r="AI61" s="45">
        <f t="shared" ref="AI61" si="19">AH61*1.05</f>
        <v>364651.875</v>
      </c>
      <c r="AJ61" s="45">
        <f>SUM(AD61:AI61)</f>
        <v>1357689.375</v>
      </c>
      <c r="AK61" s="20">
        <v>2026</v>
      </c>
    </row>
    <row r="62" spans="1:38" ht="51" x14ac:dyDescent="0.2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7"/>
      <c r="P62" s="87"/>
      <c r="Q62" s="87"/>
      <c r="R62" s="87"/>
      <c r="S62" s="87"/>
      <c r="T62" s="87"/>
      <c r="U62" s="88"/>
      <c r="V62" s="88"/>
      <c r="W62" s="88"/>
      <c r="X62" s="54"/>
      <c r="Y62" s="54"/>
      <c r="Z62" s="54"/>
      <c r="AA62" s="54"/>
      <c r="AB62" s="56" t="s">
        <v>98</v>
      </c>
      <c r="AC62" s="9" t="s">
        <v>2</v>
      </c>
      <c r="AD62" s="20">
        <v>860</v>
      </c>
      <c r="AE62" s="20">
        <f>AD62*0.85</f>
        <v>731</v>
      </c>
      <c r="AF62" s="20">
        <f t="shared" ref="AF62:AI62" si="20">AE62*0.85</f>
        <v>621.35</v>
      </c>
      <c r="AG62" s="20">
        <f t="shared" si="20"/>
        <v>528.14750000000004</v>
      </c>
      <c r="AH62" s="20">
        <f t="shared" si="20"/>
        <v>448.92537500000003</v>
      </c>
      <c r="AI62" s="20">
        <f t="shared" si="20"/>
        <v>381.58656875000003</v>
      </c>
      <c r="AJ62" s="8">
        <v>382</v>
      </c>
      <c r="AK62" s="20">
        <v>2026</v>
      </c>
    </row>
    <row r="63" spans="1:38" ht="38.25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2"/>
      <c r="P63" s="92"/>
      <c r="Q63" s="92"/>
      <c r="R63" s="92"/>
      <c r="S63" s="92"/>
      <c r="T63" s="92"/>
      <c r="U63" s="93"/>
      <c r="V63" s="93"/>
      <c r="W63" s="93"/>
      <c r="X63" s="54"/>
      <c r="Y63" s="54"/>
      <c r="Z63" s="54"/>
      <c r="AA63" s="54"/>
      <c r="AB63" s="56" t="s">
        <v>93</v>
      </c>
      <c r="AC63" s="9" t="s">
        <v>36</v>
      </c>
      <c r="AD63" s="20">
        <v>0</v>
      </c>
      <c r="AE63" s="20">
        <v>0</v>
      </c>
      <c r="AF63" s="20">
        <v>33</v>
      </c>
      <c r="AG63" s="20">
        <v>33</v>
      </c>
      <c r="AH63" s="20">
        <v>33</v>
      </c>
      <c r="AI63" s="20">
        <v>33</v>
      </c>
      <c r="AJ63" s="20">
        <f t="shared" ref="AJ63" si="21">SUM(AD63:AI63)</f>
        <v>132</v>
      </c>
      <c r="AK63" s="20">
        <v>2026</v>
      </c>
    </row>
    <row r="64" spans="1:38" ht="51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/>
      <c r="P64" s="62"/>
      <c r="Q64" s="62"/>
      <c r="R64" s="62" t="s">
        <v>45</v>
      </c>
      <c r="S64" s="62"/>
      <c r="T64" s="62"/>
      <c r="U64" s="61"/>
      <c r="V64" s="61"/>
      <c r="W64" s="61"/>
      <c r="X64" s="76"/>
      <c r="Y64" s="76"/>
      <c r="Z64" s="76"/>
      <c r="AA64" s="76"/>
      <c r="AB64" s="63" t="s">
        <v>60</v>
      </c>
      <c r="AC64" s="64" t="s">
        <v>3</v>
      </c>
      <c r="AD64" s="65">
        <f t="shared" ref="AD64:AI64" si="22">AD65+AD71</f>
        <v>324215.03999999998</v>
      </c>
      <c r="AE64" s="65">
        <f t="shared" si="22"/>
        <v>245552.6</v>
      </c>
      <c r="AF64" s="65">
        <f t="shared" si="22"/>
        <v>6210</v>
      </c>
      <c r="AG64" s="65">
        <f t="shared" si="22"/>
        <v>1331</v>
      </c>
      <c r="AH64" s="65">
        <f t="shared" si="22"/>
        <v>6464.1</v>
      </c>
      <c r="AI64" s="65">
        <f t="shared" si="22"/>
        <v>1610.5100000000002</v>
      </c>
      <c r="AJ64" s="65">
        <f>SUM(AD64:AI64)</f>
        <v>585383.25</v>
      </c>
      <c r="AK64" s="66">
        <v>2026</v>
      </c>
    </row>
    <row r="65" spans="1:37" ht="63.75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8"/>
      <c r="P65" s="78"/>
      <c r="Q65" s="78"/>
      <c r="R65" s="78"/>
      <c r="S65" s="78" t="s">
        <v>46</v>
      </c>
      <c r="T65" s="78"/>
      <c r="U65" s="77"/>
      <c r="V65" s="77"/>
      <c r="W65" s="77"/>
      <c r="X65" s="79"/>
      <c r="Y65" s="79"/>
      <c r="Z65" s="79"/>
      <c r="AA65" s="79"/>
      <c r="AB65" s="94" t="s">
        <v>111</v>
      </c>
      <c r="AC65" s="80" t="s">
        <v>11</v>
      </c>
      <c r="AD65" s="81">
        <f>SUM(AD67,AD69)</f>
        <v>319714.33999999997</v>
      </c>
      <c r="AE65" s="81">
        <f t="shared" ref="AE65:AI65" si="23">SUM(AE69)</f>
        <v>241051.9</v>
      </c>
      <c r="AF65" s="81">
        <f t="shared" si="23"/>
        <v>0</v>
      </c>
      <c r="AG65" s="81">
        <f t="shared" si="23"/>
        <v>0</v>
      </c>
      <c r="AH65" s="81">
        <f t="shared" si="23"/>
        <v>0</v>
      </c>
      <c r="AI65" s="81">
        <f t="shared" si="23"/>
        <v>0</v>
      </c>
      <c r="AJ65" s="81">
        <f>SUM(AD65:AI65)</f>
        <v>560766.24</v>
      </c>
      <c r="AK65" s="82">
        <v>2026</v>
      </c>
    </row>
    <row r="66" spans="1:37" ht="76.5" x14ac:dyDescent="0.2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7"/>
      <c r="P66" s="87"/>
      <c r="Q66" s="87"/>
      <c r="R66" s="87"/>
      <c r="S66" s="87"/>
      <c r="T66" s="87"/>
      <c r="U66" s="88"/>
      <c r="V66" s="88"/>
      <c r="W66" s="88"/>
      <c r="X66" s="54"/>
      <c r="Y66" s="54"/>
      <c r="Z66" s="54"/>
      <c r="AA66" s="54"/>
      <c r="AB66" s="56" t="s">
        <v>132</v>
      </c>
      <c r="AC66" s="9" t="s">
        <v>2</v>
      </c>
      <c r="AD66" s="20">
        <v>1</v>
      </c>
      <c r="AE66" s="20">
        <v>2</v>
      </c>
      <c r="AF66" s="20">
        <v>2</v>
      </c>
      <c r="AG66" s="20">
        <v>2</v>
      </c>
      <c r="AH66" s="20">
        <v>2</v>
      </c>
      <c r="AI66" s="20">
        <v>2</v>
      </c>
      <c r="AJ66" s="20">
        <v>2</v>
      </c>
      <c r="AK66" s="20">
        <v>2022</v>
      </c>
    </row>
    <row r="67" spans="1:37" ht="63.75" x14ac:dyDescent="0.25">
      <c r="A67" s="100" t="s">
        <v>22</v>
      </c>
      <c r="B67" s="100" t="s">
        <v>27</v>
      </c>
      <c r="C67" s="100" t="s">
        <v>26</v>
      </c>
      <c r="D67" s="100" t="s">
        <v>22</v>
      </c>
      <c r="E67" s="100" t="s">
        <v>28</v>
      </c>
      <c r="F67" s="100" t="s">
        <v>22</v>
      </c>
      <c r="G67" s="100" t="s">
        <v>25</v>
      </c>
      <c r="H67" s="100" t="s">
        <v>22</v>
      </c>
      <c r="I67" s="100" t="s">
        <v>23</v>
      </c>
      <c r="J67" s="100" t="s">
        <v>25</v>
      </c>
      <c r="K67" s="106" t="s">
        <v>133</v>
      </c>
      <c r="L67" s="106" t="s">
        <v>28</v>
      </c>
      <c r="M67" s="106" t="s">
        <v>28</v>
      </c>
      <c r="N67" s="100" t="s">
        <v>22</v>
      </c>
      <c r="O67" s="99"/>
      <c r="P67" s="99"/>
      <c r="Q67" s="99"/>
      <c r="R67" s="99"/>
      <c r="S67" s="99"/>
      <c r="T67" s="99"/>
      <c r="U67" s="100"/>
      <c r="V67" s="100"/>
      <c r="W67" s="100"/>
      <c r="X67" s="54"/>
      <c r="Y67" s="54" t="s">
        <v>24</v>
      </c>
      <c r="Z67" s="54" t="s">
        <v>26</v>
      </c>
      <c r="AA67" s="54" t="s">
        <v>22</v>
      </c>
      <c r="AB67" s="56" t="s">
        <v>129</v>
      </c>
      <c r="AC67" s="9" t="s">
        <v>3</v>
      </c>
      <c r="AD67" s="45">
        <v>25524.799999999999</v>
      </c>
      <c r="AE67" s="45">
        <v>0</v>
      </c>
      <c r="AF67" s="45">
        <v>0</v>
      </c>
      <c r="AG67" s="45">
        <v>0</v>
      </c>
      <c r="AH67" s="45">
        <v>0</v>
      </c>
      <c r="AI67" s="45">
        <v>0</v>
      </c>
      <c r="AJ67" s="19">
        <f>AD67</f>
        <v>25524.799999999999</v>
      </c>
      <c r="AK67" s="20">
        <v>2021</v>
      </c>
    </row>
    <row r="68" spans="1:37" ht="38.25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6"/>
      <c r="V68" s="96"/>
      <c r="W68" s="96"/>
      <c r="X68" s="54"/>
      <c r="Y68" s="54"/>
      <c r="Z68" s="54"/>
      <c r="AA68" s="54"/>
      <c r="AB68" s="56" t="s">
        <v>112</v>
      </c>
      <c r="AC68" s="9" t="s">
        <v>113</v>
      </c>
      <c r="AD68" s="20">
        <v>7500</v>
      </c>
      <c r="AE68" s="20">
        <v>7500</v>
      </c>
      <c r="AF68" s="20">
        <v>7500</v>
      </c>
      <c r="AG68" s="20">
        <v>7500</v>
      </c>
      <c r="AH68" s="20">
        <v>7500</v>
      </c>
      <c r="AI68" s="20">
        <v>7500</v>
      </c>
      <c r="AJ68" s="20">
        <v>7500</v>
      </c>
      <c r="AK68" s="20">
        <v>2021</v>
      </c>
    </row>
    <row r="69" spans="1:37" ht="51" x14ac:dyDescent="0.25">
      <c r="A69" s="103" t="s">
        <v>22</v>
      </c>
      <c r="B69" s="103" t="s">
        <v>27</v>
      </c>
      <c r="C69" s="103" t="s">
        <v>26</v>
      </c>
      <c r="D69" s="103" t="s">
        <v>22</v>
      </c>
      <c r="E69" s="103" t="s">
        <v>28</v>
      </c>
      <c r="F69" s="103" t="s">
        <v>22</v>
      </c>
      <c r="G69" s="103" t="s">
        <v>25</v>
      </c>
      <c r="H69" s="103" t="s">
        <v>22</v>
      </c>
      <c r="I69" s="103" t="s">
        <v>23</v>
      </c>
      <c r="J69" s="103" t="s">
        <v>25</v>
      </c>
      <c r="K69" s="106" t="s">
        <v>133</v>
      </c>
      <c r="L69" s="106" t="s">
        <v>23</v>
      </c>
      <c r="M69" s="106" t="s">
        <v>28</v>
      </c>
      <c r="N69" s="106" t="s">
        <v>25</v>
      </c>
      <c r="O69" s="102"/>
      <c r="P69" s="102"/>
      <c r="Q69" s="102"/>
      <c r="R69" s="102"/>
      <c r="S69" s="102"/>
      <c r="T69" s="102"/>
      <c r="U69" s="103"/>
      <c r="V69" s="103"/>
      <c r="W69" s="103"/>
      <c r="X69" s="54"/>
      <c r="Y69" s="54" t="s">
        <v>27</v>
      </c>
      <c r="Z69" s="54" t="s">
        <v>26</v>
      </c>
      <c r="AA69" s="54" t="s">
        <v>22</v>
      </c>
      <c r="AB69" s="56" t="s">
        <v>130</v>
      </c>
      <c r="AC69" s="9" t="s">
        <v>3</v>
      </c>
      <c r="AD69" s="45">
        <v>294189.53999999998</v>
      </c>
      <c r="AE69" s="45">
        <v>241051.9</v>
      </c>
      <c r="AF69" s="45">
        <v>0</v>
      </c>
      <c r="AG69" s="45">
        <v>0</v>
      </c>
      <c r="AH69" s="45">
        <v>0</v>
      </c>
      <c r="AI69" s="45">
        <v>0</v>
      </c>
      <c r="AJ69" s="45">
        <f>SUM(AD69:AI69)</f>
        <v>535241.43999999994</v>
      </c>
      <c r="AK69" s="20">
        <v>2022</v>
      </c>
    </row>
    <row r="70" spans="1:37" ht="38.25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2"/>
      <c r="P70" s="102"/>
      <c r="Q70" s="102"/>
      <c r="R70" s="102"/>
      <c r="S70" s="102"/>
      <c r="T70" s="102"/>
      <c r="U70" s="103"/>
      <c r="V70" s="103"/>
      <c r="W70" s="103"/>
      <c r="X70" s="54"/>
      <c r="Y70" s="54"/>
      <c r="Z70" s="54"/>
      <c r="AA70" s="54"/>
      <c r="AB70" s="56" t="s">
        <v>114</v>
      </c>
      <c r="AC70" s="9" t="s">
        <v>115</v>
      </c>
      <c r="AD70" s="20">
        <v>150</v>
      </c>
      <c r="AE70" s="20">
        <v>150</v>
      </c>
      <c r="AF70" s="20">
        <v>150</v>
      </c>
      <c r="AG70" s="20">
        <v>150</v>
      </c>
      <c r="AH70" s="20">
        <v>150</v>
      </c>
      <c r="AI70" s="20">
        <v>150</v>
      </c>
      <c r="AJ70" s="20">
        <v>150</v>
      </c>
      <c r="AK70" s="20">
        <v>2022</v>
      </c>
    </row>
    <row r="71" spans="1:37" ht="63.75" x14ac:dyDescent="0.2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8"/>
      <c r="P71" s="78"/>
      <c r="Q71" s="78"/>
      <c r="R71" s="78"/>
      <c r="S71" s="78" t="s">
        <v>47</v>
      </c>
      <c r="T71" s="78"/>
      <c r="U71" s="77"/>
      <c r="V71" s="77"/>
      <c r="W71" s="77"/>
      <c r="X71" s="79"/>
      <c r="Y71" s="79"/>
      <c r="Z71" s="79"/>
      <c r="AA71" s="79"/>
      <c r="AB71" s="94" t="s">
        <v>102</v>
      </c>
      <c r="AC71" s="80" t="s">
        <v>3</v>
      </c>
      <c r="AD71" s="81">
        <f>SUM(AD73,AD75)</f>
        <v>4500.7</v>
      </c>
      <c r="AE71" s="81">
        <f t="shared" ref="AE71:AJ71" si="24">SUM(AE73,AE75)</f>
        <v>4500.7</v>
      </c>
      <c r="AF71" s="81">
        <f t="shared" si="24"/>
        <v>6210</v>
      </c>
      <c r="AG71" s="81">
        <f t="shared" si="24"/>
        <v>1331</v>
      </c>
      <c r="AH71" s="81">
        <f t="shared" si="24"/>
        <v>6464.1</v>
      </c>
      <c r="AI71" s="81">
        <f t="shared" si="24"/>
        <v>1610.5100000000002</v>
      </c>
      <c r="AJ71" s="81">
        <f t="shared" si="24"/>
        <v>24617.010000000002</v>
      </c>
      <c r="AK71" s="82">
        <v>2026</v>
      </c>
    </row>
    <row r="72" spans="1:37" ht="51" x14ac:dyDescent="0.2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7"/>
      <c r="P72" s="87"/>
      <c r="Q72" s="87"/>
      <c r="R72" s="87"/>
      <c r="S72" s="87"/>
      <c r="T72" s="87"/>
      <c r="U72" s="88"/>
      <c r="V72" s="88"/>
      <c r="W72" s="88"/>
      <c r="X72" s="54"/>
      <c r="Y72" s="54"/>
      <c r="Z72" s="54"/>
      <c r="AA72" s="54"/>
      <c r="AB72" s="56" t="s">
        <v>103</v>
      </c>
      <c r="AC72" s="9" t="s">
        <v>51</v>
      </c>
      <c r="AD72" s="20">
        <v>1</v>
      </c>
      <c r="AE72" s="20">
        <v>1</v>
      </c>
      <c r="AF72" s="20">
        <v>1</v>
      </c>
      <c r="AG72" s="20">
        <v>1</v>
      </c>
      <c r="AH72" s="20">
        <v>1</v>
      </c>
      <c r="AI72" s="20">
        <v>1</v>
      </c>
      <c r="AJ72" s="20">
        <v>1</v>
      </c>
      <c r="AK72" s="20">
        <v>2026</v>
      </c>
    </row>
    <row r="73" spans="1:37" ht="76.5" x14ac:dyDescent="0.25">
      <c r="A73" s="100" t="s">
        <v>22</v>
      </c>
      <c r="B73" s="100" t="s">
        <v>27</v>
      </c>
      <c r="C73" s="100" t="s">
        <v>26</v>
      </c>
      <c r="D73" s="100" t="s">
        <v>22</v>
      </c>
      <c r="E73" s="100" t="s">
        <v>28</v>
      </c>
      <c r="F73" s="100" t="s">
        <v>22</v>
      </c>
      <c r="G73" s="100" t="s">
        <v>25</v>
      </c>
      <c r="H73" s="100" t="s">
        <v>22</v>
      </c>
      <c r="I73" s="100" t="s">
        <v>23</v>
      </c>
      <c r="J73" s="100" t="s">
        <v>25</v>
      </c>
      <c r="K73" s="100" t="s">
        <v>22</v>
      </c>
      <c r="L73" s="100" t="s">
        <v>25</v>
      </c>
      <c r="M73" s="100" t="s">
        <v>22</v>
      </c>
      <c r="N73" s="100" t="s">
        <v>22</v>
      </c>
      <c r="O73" s="99"/>
      <c r="P73" s="99"/>
      <c r="Q73" s="99"/>
      <c r="R73" s="99"/>
      <c r="S73" s="99"/>
      <c r="T73" s="99"/>
      <c r="U73" s="100"/>
      <c r="V73" s="100"/>
      <c r="W73" s="100"/>
      <c r="X73" s="54"/>
      <c r="Y73" s="54" t="s">
        <v>22</v>
      </c>
      <c r="Z73" s="54" t="s">
        <v>22</v>
      </c>
      <c r="AA73" s="54" t="s">
        <v>22</v>
      </c>
      <c r="AB73" s="56" t="s">
        <v>61</v>
      </c>
      <c r="AC73" s="9" t="s">
        <v>3</v>
      </c>
      <c r="AD73" s="45">
        <v>2000</v>
      </c>
      <c r="AE73" s="45">
        <v>2000</v>
      </c>
      <c r="AF73" s="45">
        <v>1210</v>
      </c>
      <c r="AG73" s="45">
        <f t="shared" ref="AG73:AI73" si="25">AF73*1.1</f>
        <v>1331</v>
      </c>
      <c r="AH73" s="45">
        <f t="shared" si="25"/>
        <v>1464.1000000000001</v>
      </c>
      <c r="AI73" s="45">
        <f t="shared" si="25"/>
        <v>1610.5100000000002</v>
      </c>
      <c r="AJ73" s="45">
        <f>SUM(AD73:AI73)</f>
        <v>9615.61</v>
      </c>
      <c r="AK73" s="20">
        <v>2026</v>
      </c>
    </row>
    <row r="74" spans="1:37" ht="51" x14ac:dyDescent="0.25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7"/>
      <c r="P74" s="87"/>
      <c r="Q74" s="87"/>
      <c r="R74" s="87"/>
      <c r="S74" s="87"/>
      <c r="T74" s="87"/>
      <c r="U74" s="88"/>
      <c r="V74" s="88"/>
      <c r="W74" s="88"/>
      <c r="X74" s="54"/>
      <c r="Y74" s="54"/>
      <c r="Z74" s="54"/>
      <c r="AA74" s="54"/>
      <c r="AB74" s="56" t="s">
        <v>62</v>
      </c>
      <c r="AC74" s="9" t="s">
        <v>2</v>
      </c>
      <c r="AD74" s="20">
        <v>1</v>
      </c>
      <c r="AE74" s="20">
        <v>1</v>
      </c>
      <c r="AF74" s="20">
        <v>1</v>
      </c>
      <c r="AG74" s="20">
        <v>1</v>
      </c>
      <c r="AH74" s="20">
        <v>1</v>
      </c>
      <c r="AI74" s="20">
        <v>1</v>
      </c>
      <c r="AJ74" s="20">
        <v>1</v>
      </c>
      <c r="AK74" s="20">
        <v>2026</v>
      </c>
    </row>
    <row r="75" spans="1:37" ht="63.75" x14ac:dyDescent="0.25">
      <c r="A75" s="100" t="s">
        <v>22</v>
      </c>
      <c r="B75" s="100" t="s">
        <v>27</v>
      </c>
      <c r="C75" s="100" t="s">
        <v>26</v>
      </c>
      <c r="D75" s="100" t="s">
        <v>22</v>
      </c>
      <c r="E75" s="100" t="s">
        <v>28</v>
      </c>
      <c r="F75" s="100" t="s">
        <v>22</v>
      </c>
      <c r="G75" s="100" t="s">
        <v>25</v>
      </c>
      <c r="H75" s="100" t="s">
        <v>22</v>
      </c>
      <c r="I75" s="100" t="s">
        <v>23</v>
      </c>
      <c r="J75" s="100" t="s">
        <v>25</v>
      </c>
      <c r="K75" s="100" t="s">
        <v>22</v>
      </c>
      <c r="L75" s="100" t="s">
        <v>25</v>
      </c>
      <c r="M75" s="100" t="s">
        <v>22</v>
      </c>
      <c r="N75" s="100" t="s">
        <v>22</v>
      </c>
      <c r="O75" s="99"/>
      <c r="P75" s="99"/>
      <c r="Q75" s="99"/>
      <c r="R75" s="99"/>
      <c r="S75" s="99"/>
      <c r="T75" s="99"/>
      <c r="U75" s="100"/>
      <c r="V75" s="100"/>
      <c r="W75" s="100"/>
      <c r="X75" s="54"/>
      <c r="Y75" s="54" t="s">
        <v>22</v>
      </c>
      <c r="Z75" s="54" t="s">
        <v>22</v>
      </c>
      <c r="AA75" s="54" t="s">
        <v>22</v>
      </c>
      <c r="AB75" s="56" t="s">
        <v>63</v>
      </c>
      <c r="AC75" s="9" t="s">
        <v>3</v>
      </c>
      <c r="AD75" s="45">
        <v>2500.6999999999998</v>
      </c>
      <c r="AE75" s="45">
        <v>2500.6999999999998</v>
      </c>
      <c r="AF75" s="45">
        <v>5000</v>
      </c>
      <c r="AG75" s="45">
        <v>0</v>
      </c>
      <c r="AH75" s="45">
        <v>5000</v>
      </c>
      <c r="AI75" s="45">
        <v>0</v>
      </c>
      <c r="AJ75" s="19">
        <f>SUM(AD75:AI75)</f>
        <v>15001.4</v>
      </c>
      <c r="AK75" s="20">
        <v>2026</v>
      </c>
    </row>
    <row r="76" spans="1:37" ht="63.75" x14ac:dyDescent="0.25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7"/>
      <c r="P76" s="87"/>
      <c r="Q76" s="87"/>
      <c r="R76" s="87"/>
      <c r="S76" s="87"/>
      <c r="T76" s="87"/>
      <c r="U76" s="88"/>
      <c r="V76" s="88"/>
      <c r="W76" s="88"/>
      <c r="X76" s="54"/>
      <c r="Y76" s="54"/>
      <c r="Z76" s="54"/>
      <c r="AA76" s="54"/>
      <c r="AB76" s="56" t="s">
        <v>64</v>
      </c>
      <c r="AC76" s="9" t="s">
        <v>2</v>
      </c>
      <c r="AD76" s="20">
        <v>1</v>
      </c>
      <c r="AE76" s="20">
        <v>1</v>
      </c>
      <c r="AF76" s="20">
        <v>1</v>
      </c>
      <c r="AG76" s="20">
        <v>0</v>
      </c>
      <c r="AH76" s="20">
        <v>1</v>
      </c>
      <c r="AI76" s="20">
        <v>0</v>
      </c>
      <c r="AJ76" s="20">
        <v>1</v>
      </c>
      <c r="AK76" s="20">
        <v>2025</v>
      </c>
    </row>
    <row r="77" spans="1:37" ht="63.75" x14ac:dyDescent="0.2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/>
      <c r="P77" s="62"/>
      <c r="Q77" s="62"/>
      <c r="R77" s="62" t="s">
        <v>48</v>
      </c>
      <c r="S77" s="62"/>
      <c r="T77" s="62"/>
      <c r="U77" s="61"/>
      <c r="V77" s="61"/>
      <c r="W77" s="61"/>
      <c r="X77" s="76"/>
      <c r="Y77" s="76"/>
      <c r="Z77" s="76"/>
      <c r="AA77" s="76"/>
      <c r="AB77" s="63" t="s">
        <v>65</v>
      </c>
      <c r="AC77" s="64" t="s">
        <v>3</v>
      </c>
      <c r="AD77" s="65">
        <f t="shared" ref="AD77:AI77" si="26">SUM(AD78,AD83,AD93)</f>
        <v>7032</v>
      </c>
      <c r="AE77" s="65">
        <f t="shared" si="26"/>
        <v>7032</v>
      </c>
      <c r="AF77" s="65">
        <f t="shared" si="26"/>
        <v>141539</v>
      </c>
      <c r="AG77" s="65">
        <f t="shared" si="26"/>
        <v>148615.9</v>
      </c>
      <c r="AH77" s="65">
        <f t="shared" si="26"/>
        <v>156046.69500000001</v>
      </c>
      <c r="AI77" s="65">
        <f t="shared" si="26"/>
        <v>163849.02975000002</v>
      </c>
      <c r="AJ77" s="65">
        <f>SUM(AD77:AI77)</f>
        <v>624114.62475000008</v>
      </c>
      <c r="AK77" s="66">
        <v>2026</v>
      </c>
    </row>
    <row r="78" spans="1:37" s="101" customFormat="1" ht="51" x14ac:dyDescent="0.2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8"/>
      <c r="P78" s="78"/>
      <c r="Q78" s="78"/>
      <c r="R78" s="78"/>
      <c r="S78" s="78" t="s">
        <v>50</v>
      </c>
      <c r="T78" s="78"/>
      <c r="U78" s="77"/>
      <c r="V78" s="77"/>
      <c r="W78" s="77"/>
      <c r="X78" s="79"/>
      <c r="Y78" s="79"/>
      <c r="Z78" s="79"/>
      <c r="AA78" s="79"/>
      <c r="AB78" s="94" t="s">
        <v>105</v>
      </c>
      <c r="AC78" s="80" t="s">
        <v>3</v>
      </c>
      <c r="AD78" s="81">
        <v>0</v>
      </c>
      <c r="AE78" s="81">
        <v>0</v>
      </c>
      <c r="AF78" s="81">
        <v>0</v>
      </c>
      <c r="AG78" s="81">
        <v>0</v>
      </c>
      <c r="AH78" s="81">
        <v>0</v>
      </c>
      <c r="AI78" s="81">
        <v>0</v>
      </c>
      <c r="AJ78" s="81">
        <f t="shared" ref="AJ78:AJ80" si="27">SUM(AD78:AI78)</f>
        <v>0</v>
      </c>
      <c r="AK78" s="82">
        <v>2026</v>
      </c>
    </row>
    <row r="79" spans="1:37" ht="51" x14ac:dyDescent="0.25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7"/>
      <c r="P79" s="87"/>
      <c r="Q79" s="87"/>
      <c r="R79" s="87"/>
      <c r="S79" s="87"/>
      <c r="T79" s="87"/>
      <c r="U79" s="88"/>
      <c r="V79" s="88"/>
      <c r="W79" s="88"/>
      <c r="X79" s="54"/>
      <c r="Y79" s="54"/>
      <c r="Z79" s="54"/>
      <c r="AA79" s="54"/>
      <c r="AB79" s="56" t="s">
        <v>116</v>
      </c>
      <c r="AC79" s="9" t="s">
        <v>7</v>
      </c>
      <c r="AD79" s="20">
        <f>AD82</f>
        <v>17</v>
      </c>
      <c r="AE79" s="20">
        <f t="shared" ref="AE79:AJ79" si="28">AE82</f>
        <v>17</v>
      </c>
      <c r="AF79" s="20">
        <f t="shared" si="28"/>
        <v>10</v>
      </c>
      <c r="AG79" s="20">
        <f t="shared" si="28"/>
        <v>6</v>
      </c>
      <c r="AH79" s="20">
        <f t="shared" si="28"/>
        <v>3</v>
      </c>
      <c r="AI79" s="20">
        <f t="shared" si="28"/>
        <v>0</v>
      </c>
      <c r="AJ79" s="20">
        <f t="shared" si="28"/>
        <v>0</v>
      </c>
      <c r="AK79" s="20">
        <v>2026</v>
      </c>
    </row>
    <row r="80" spans="1:37" ht="38.25" x14ac:dyDescent="0.25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99"/>
      <c r="P80" s="99"/>
      <c r="Q80" s="99"/>
      <c r="R80" s="99"/>
      <c r="S80" s="99"/>
      <c r="T80" s="99"/>
      <c r="U80" s="100"/>
      <c r="V80" s="100"/>
      <c r="W80" s="100"/>
      <c r="X80" s="54"/>
      <c r="Y80" s="54"/>
      <c r="Z80" s="54"/>
      <c r="AA80" s="54"/>
      <c r="AB80" s="56" t="s">
        <v>108</v>
      </c>
      <c r="AC80" s="9" t="s">
        <v>3</v>
      </c>
      <c r="AD80" s="19">
        <v>0</v>
      </c>
      <c r="AE80" s="19">
        <v>0</v>
      </c>
      <c r="AF80" s="19">
        <f t="shared" ref="AF80:AI80" si="29">2500*AF81</f>
        <v>15000</v>
      </c>
      <c r="AG80" s="19">
        <f t="shared" si="29"/>
        <v>15000</v>
      </c>
      <c r="AH80" s="19">
        <f t="shared" si="29"/>
        <v>12500</v>
      </c>
      <c r="AI80" s="19">
        <f t="shared" si="29"/>
        <v>12500</v>
      </c>
      <c r="AJ80" s="19">
        <f t="shared" si="27"/>
        <v>55000</v>
      </c>
      <c r="AK80" s="20">
        <v>2026</v>
      </c>
    </row>
    <row r="81" spans="1:37" ht="51" x14ac:dyDescent="0.25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7"/>
      <c r="P81" s="87"/>
      <c r="Q81" s="87"/>
      <c r="R81" s="87"/>
      <c r="S81" s="87"/>
      <c r="T81" s="87"/>
      <c r="U81" s="88"/>
      <c r="V81" s="88"/>
      <c r="W81" s="88"/>
      <c r="X81" s="54"/>
      <c r="Y81" s="54"/>
      <c r="Z81" s="54"/>
      <c r="AA81" s="54"/>
      <c r="AB81" s="56" t="s">
        <v>110</v>
      </c>
      <c r="AC81" s="9" t="s">
        <v>2</v>
      </c>
      <c r="AD81" s="20">
        <v>0</v>
      </c>
      <c r="AE81" s="20">
        <v>0</v>
      </c>
      <c r="AF81" s="20">
        <v>6</v>
      </c>
      <c r="AG81" s="20">
        <v>6</v>
      </c>
      <c r="AH81" s="20">
        <v>5</v>
      </c>
      <c r="AI81" s="20">
        <v>5</v>
      </c>
      <c r="AJ81" s="20">
        <f>SUM(AD81:AI81)</f>
        <v>22</v>
      </c>
      <c r="AK81" s="20">
        <v>2026</v>
      </c>
    </row>
    <row r="82" spans="1:37" ht="38.25" x14ac:dyDescent="0.25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7"/>
      <c r="P82" s="87"/>
      <c r="Q82" s="87"/>
      <c r="R82" s="87"/>
      <c r="S82" s="87"/>
      <c r="T82" s="87"/>
      <c r="U82" s="88"/>
      <c r="V82" s="88"/>
      <c r="W82" s="88"/>
      <c r="X82" s="54"/>
      <c r="Y82" s="54"/>
      <c r="Z82" s="54"/>
      <c r="AA82" s="54"/>
      <c r="AB82" s="56" t="s">
        <v>109</v>
      </c>
      <c r="AC82" s="9" t="s">
        <v>7</v>
      </c>
      <c r="AD82" s="20">
        <v>17</v>
      </c>
      <c r="AE82" s="20">
        <v>17</v>
      </c>
      <c r="AF82" s="20">
        <v>10</v>
      </c>
      <c r="AG82" s="20">
        <v>6</v>
      </c>
      <c r="AH82" s="20">
        <v>3</v>
      </c>
      <c r="AI82" s="20">
        <v>0</v>
      </c>
      <c r="AJ82" s="20">
        <v>0</v>
      </c>
      <c r="AK82" s="20">
        <v>2026</v>
      </c>
    </row>
    <row r="83" spans="1:37" s="101" customFormat="1" ht="38.25" x14ac:dyDescent="0.2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8"/>
      <c r="P83" s="78"/>
      <c r="Q83" s="78"/>
      <c r="R83" s="78"/>
      <c r="S83" s="78" t="s">
        <v>82</v>
      </c>
      <c r="T83" s="78"/>
      <c r="U83" s="77"/>
      <c r="V83" s="77"/>
      <c r="W83" s="77"/>
      <c r="X83" s="79"/>
      <c r="Y83" s="79"/>
      <c r="Z83" s="79"/>
      <c r="AA83" s="79"/>
      <c r="AB83" s="94" t="s">
        <v>106</v>
      </c>
      <c r="AC83" s="80" t="s">
        <v>3</v>
      </c>
      <c r="AD83" s="81">
        <f>AD87</f>
        <v>7032</v>
      </c>
      <c r="AE83" s="81">
        <f t="shared" ref="AE83:AI83" si="30">AE87</f>
        <v>7032</v>
      </c>
      <c r="AF83" s="81">
        <f t="shared" si="30"/>
        <v>141539</v>
      </c>
      <c r="AG83" s="81">
        <f t="shared" si="30"/>
        <v>148615.9</v>
      </c>
      <c r="AH83" s="81">
        <f t="shared" si="30"/>
        <v>156046.69500000001</v>
      </c>
      <c r="AI83" s="81">
        <f t="shared" si="30"/>
        <v>163849.02975000002</v>
      </c>
      <c r="AJ83" s="81">
        <f>SUM(AD83:AI83)</f>
        <v>624114.62475000008</v>
      </c>
      <c r="AK83" s="82">
        <v>2026</v>
      </c>
    </row>
    <row r="84" spans="1:37" ht="51" x14ac:dyDescent="0.2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7"/>
      <c r="P84" s="97"/>
      <c r="Q84" s="97"/>
      <c r="R84" s="97"/>
      <c r="S84" s="97"/>
      <c r="T84" s="97"/>
      <c r="U84" s="98"/>
      <c r="V84" s="98"/>
      <c r="W84" s="98"/>
      <c r="X84" s="54"/>
      <c r="Y84" s="54"/>
      <c r="Z84" s="54"/>
      <c r="AA84" s="54"/>
      <c r="AB84" s="56" t="s">
        <v>67</v>
      </c>
      <c r="AC84" s="9" t="s">
        <v>37</v>
      </c>
      <c r="AD84" s="19">
        <v>313618.5</v>
      </c>
      <c r="AE84" s="19">
        <f>AD84*0.99</f>
        <v>310482.315</v>
      </c>
      <c r="AF84" s="19">
        <f t="shared" ref="AF84:AF86" si="31">AE84*0.99</f>
        <v>307377.49184999999</v>
      </c>
      <c r="AG84" s="19">
        <f t="shared" ref="AG84:AG86" si="32">AF84*0.99</f>
        <v>304303.71693150001</v>
      </c>
      <c r="AH84" s="19">
        <f t="shared" ref="AH84:AH86" si="33">AG84*0.99</f>
        <v>301260.67976218503</v>
      </c>
      <c r="AI84" s="19">
        <f t="shared" ref="AI84:AI86" si="34">AH84*0.99</f>
        <v>298248.07296456315</v>
      </c>
      <c r="AJ84" s="19">
        <f>AI84</f>
        <v>298248.07296456315</v>
      </c>
      <c r="AK84" s="20">
        <v>2026</v>
      </c>
    </row>
    <row r="85" spans="1:37" ht="51" x14ac:dyDescent="0.2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7"/>
      <c r="P85" s="97"/>
      <c r="Q85" s="97"/>
      <c r="R85" s="97"/>
      <c r="S85" s="97"/>
      <c r="T85" s="97"/>
      <c r="U85" s="98"/>
      <c r="V85" s="98"/>
      <c r="W85" s="98"/>
      <c r="X85" s="54"/>
      <c r="Y85" s="54"/>
      <c r="Z85" s="54"/>
      <c r="AA85" s="54"/>
      <c r="AB85" s="56" t="s">
        <v>68</v>
      </c>
      <c r="AC85" s="9" t="s">
        <v>0</v>
      </c>
      <c r="AD85" s="19">
        <v>750622.8</v>
      </c>
      <c r="AE85" s="19">
        <f t="shared" ref="AE85:AE86" si="35">AD85*0.99</f>
        <v>743116.57200000004</v>
      </c>
      <c r="AF85" s="19">
        <f t="shared" si="31"/>
        <v>735685.40628</v>
      </c>
      <c r="AG85" s="19">
        <f t="shared" si="32"/>
        <v>728328.55221719993</v>
      </c>
      <c r="AH85" s="19">
        <f t="shared" si="33"/>
        <v>721045.26669502794</v>
      </c>
      <c r="AI85" s="19">
        <f t="shared" si="34"/>
        <v>713834.81402807764</v>
      </c>
      <c r="AJ85" s="19">
        <f>AI85</f>
        <v>713834.81402807764</v>
      </c>
      <c r="AK85" s="20">
        <v>2026</v>
      </c>
    </row>
    <row r="86" spans="1:37" ht="38.25" x14ac:dyDescent="0.25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7"/>
      <c r="P86" s="97"/>
      <c r="Q86" s="97"/>
      <c r="R86" s="97"/>
      <c r="S86" s="97"/>
      <c r="T86" s="97"/>
      <c r="U86" s="98"/>
      <c r="V86" s="98"/>
      <c r="W86" s="98"/>
      <c r="X86" s="54"/>
      <c r="Y86" s="54"/>
      <c r="Z86" s="54"/>
      <c r="AA86" s="54"/>
      <c r="AB86" s="56" t="s">
        <v>69</v>
      </c>
      <c r="AC86" s="9" t="s">
        <v>12</v>
      </c>
      <c r="AD86" s="19">
        <v>10083407</v>
      </c>
      <c r="AE86" s="19">
        <f t="shared" si="35"/>
        <v>9982572.9299999997</v>
      </c>
      <c r="AF86" s="19">
        <f t="shared" si="31"/>
        <v>9882747.2006999999</v>
      </c>
      <c r="AG86" s="19">
        <f t="shared" si="32"/>
        <v>9783919.7286929991</v>
      </c>
      <c r="AH86" s="19">
        <f t="shared" si="33"/>
        <v>9686080.5314060692</v>
      </c>
      <c r="AI86" s="19">
        <f t="shared" si="34"/>
        <v>9589219.7260920089</v>
      </c>
      <c r="AJ86" s="19">
        <f>AI86</f>
        <v>9589219.7260920089</v>
      </c>
      <c r="AK86" s="20">
        <v>2026</v>
      </c>
    </row>
    <row r="87" spans="1:37" s="2" customFormat="1" ht="63.75" x14ac:dyDescent="0.25">
      <c r="A87" s="100" t="s">
        <v>22</v>
      </c>
      <c r="B87" s="100" t="s">
        <v>27</v>
      </c>
      <c r="C87" s="100" t="s">
        <v>26</v>
      </c>
      <c r="D87" s="100" t="s">
        <v>22</v>
      </c>
      <c r="E87" s="100" t="s">
        <v>28</v>
      </c>
      <c r="F87" s="100" t="s">
        <v>22</v>
      </c>
      <c r="G87" s="100" t="s">
        <v>25</v>
      </c>
      <c r="H87" s="100" t="s">
        <v>22</v>
      </c>
      <c r="I87" s="100" t="s">
        <v>23</v>
      </c>
      <c r="J87" s="100" t="s">
        <v>26</v>
      </c>
      <c r="K87" s="100" t="s">
        <v>22</v>
      </c>
      <c r="L87" s="108" t="s">
        <v>24</v>
      </c>
      <c r="M87" s="100" t="s">
        <v>22</v>
      </c>
      <c r="N87" s="100" t="s">
        <v>22</v>
      </c>
      <c r="O87" s="99"/>
      <c r="P87" s="99"/>
      <c r="Q87" s="99"/>
      <c r="R87" s="99"/>
      <c r="S87" s="99"/>
      <c r="T87" s="99"/>
      <c r="U87" s="100"/>
      <c r="V87" s="100"/>
      <c r="W87" s="100"/>
      <c r="X87" s="54"/>
      <c r="Y87" s="54" t="s">
        <v>22</v>
      </c>
      <c r="Z87" s="54" t="s">
        <v>22</v>
      </c>
      <c r="AA87" s="54" t="s">
        <v>22</v>
      </c>
      <c r="AB87" s="56" t="s">
        <v>107</v>
      </c>
      <c r="AC87" s="9" t="s">
        <v>3</v>
      </c>
      <c r="AD87" s="45">
        <v>7032</v>
      </c>
      <c r="AE87" s="45">
        <v>7032</v>
      </c>
      <c r="AF87" s="45">
        <v>141539</v>
      </c>
      <c r="AG87" s="45">
        <v>148615.9</v>
      </c>
      <c r="AH87" s="45">
        <f t="shared" ref="AH87:AI87" si="36">AG87*1.05</f>
        <v>156046.69500000001</v>
      </c>
      <c r="AI87" s="45">
        <f t="shared" si="36"/>
        <v>163849.02975000002</v>
      </c>
      <c r="AJ87" s="45">
        <f>SUM(AD87:AI87)</f>
        <v>624114.62475000008</v>
      </c>
      <c r="AK87" s="20">
        <v>2026</v>
      </c>
    </row>
    <row r="88" spans="1:37" s="2" customFormat="1" ht="51" x14ac:dyDescent="0.25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7"/>
      <c r="P88" s="97"/>
      <c r="Q88" s="97"/>
      <c r="R88" s="97"/>
      <c r="S88" s="97"/>
      <c r="T88" s="97"/>
      <c r="U88" s="98"/>
      <c r="V88" s="98"/>
      <c r="W88" s="98"/>
      <c r="X88" s="54"/>
      <c r="Y88" s="54"/>
      <c r="Z88" s="54"/>
      <c r="AA88" s="54"/>
      <c r="AB88" s="56" t="s">
        <v>77</v>
      </c>
      <c r="AC88" s="9" t="s">
        <v>36</v>
      </c>
      <c r="AD88" s="45">
        <v>0.5</v>
      </c>
      <c r="AE88" s="45">
        <v>0.5</v>
      </c>
      <c r="AF88" s="8">
        <v>5</v>
      </c>
      <c r="AG88" s="8">
        <v>5</v>
      </c>
      <c r="AH88" s="8">
        <v>5</v>
      </c>
      <c r="AI88" s="8">
        <v>5</v>
      </c>
      <c r="AJ88" s="8">
        <f>SUM(AD88:AI88)</f>
        <v>21</v>
      </c>
      <c r="AK88" s="20">
        <v>2026</v>
      </c>
    </row>
    <row r="89" spans="1:37" ht="51" x14ac:dyDescent="0.25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7"/>
      <c r="P89" s="87"/>
      <c r="Q89" s="87"/>
      <c r="R89" s="87"/>
      <c r="S89" s="87"/>
      <c r="T89" s="87" t="s">
        <v>49</v>
      </c>
      <c r="U89" s="88"/>
      <c r="V89" s="88"/>
      <c r="W89" s="88"/>
      <c r="X89" s="54"/>
      <c r="Y89" s="54"/>
      <c r="Z89" s="54"/>
      <c r="AA89" s="54"/>
      <c r="AB89" s="56" t="s">
        <v>66</v>
      </c>
      <c r="AC89" s="9" t="s">
        <v>51</v>
      </c>
      <c r="AD89" s="20">
        <v>1</v>
      </c>
      <c r="AE89" s="20">
        <v>1</v>
      </c>
      <c r="AF89" s="20">
        <v>1</v>
      </c>
      <c r="AG89" s="20">
        <v>1</v>
      </c>
      <c r="AH89" s="20">
        <v>1</v>
      </c>
      <c r="AI89" s="20">
        <v>1</v>
      </c>
      <c r="AJ89" s="20">
        <v>1</v>
      </c>
      <c r="AK89" s="20">
        <v>2026</v>
      </c>
    </row>
    <row r="90" spans="1:37" ht="51" x14ac:dyDescent="0.25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7"/>
      <c r="P90" s="87"/>
      <c r="Q90" s="87"/>
      <c r="R90" s="87"/>
      <c r="S90" s="87"/>
      <c r="T90" s="87"/>
      <c r="U90" s="88"/>
      <c r="V90" s="88"/>
      <c r="W90" s="88"/>
      <c r="X90" s="54"/>
      <c r="Y90" s="54"/>
      <c r="Z90" s="54"/>
      <c r="AA90" s="54"/>
      <c r="AB90" s="56" t="s">
        <v>67</v>
      </c>
      <c r="AC90" s="9" t="s">
        <v>37</v>
      </c>
      <c r="AD90" s="19">
        <v>313618.5</v>
      </c>
      <c r="AE90" s="19">
        <f>AD90*0.99</f>
        <v>310482.315</v>
      </c>
      <c r="AF90" s="19">
        <f t="shared" ref="AF90:AI90" si="37">AE90*0.99</f>
        <v>307377.49184999999</v>
      </c>
      <c r="AG90" s="19">
        <f t="shared" si="37"/>
        <v>304303.71693150001</v>
      </c>
      <c r="AH90" s="19">
        <f t="shared" si="37"/>
        <v>301260.67976218503</v>
      </c>
      <c r="AI90" s="19">
        <f t="shared" si="37"/>
        <v>298248.07296456315</v>
      </c>
      <c r="AJ90" s="19">
        <f>AI90</f>
        <v>298248.07296456315</v>
      </c>
      <c r="AK90" s="20">
        <v>2026</v>
      </c>
    </row>
    <row r="91" spans="1:37" ht="51" x14ac:dyDescent="0.25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7"/>
      <c r="P91" s="87"/>
      <c r="Q91" s="87"/>
      <c r="R91" s="87"/>
      <c r="S91" s="87"/>
      <c r="T91" s="87"/>
      <c r="U91" s="88"/>
      <c r="V91" s="88"/>
      <c r="W91" s="88"/>
      <c r="X91" s="54"/>
      <c r="Y91" s="54"/>
      <c r="Z91" s="54"/>
      <c r="AA91" s="54"/>
      <c r="AB91" s="56" t="s">
        <v>68</v>
      </c>
      <c r="AC91" s="9" t="s">
        <v>0</v>
      </c>
      <c r="AD91" s="19">
        <v>750622.8</v>
      </c>
      <c r="AE91" s="19">
        <f t="shared" ref="AE91:AI92" si="38">AD91*0.99</f>
        <v>743116.57200000004</v>
      </c>
      <c r="AF91" s="19">
        <f t="shared" si="38"/>
        <v>735685.40628</v>
      </c>
      <c r="AG91" s="19">
        <f t="shared" si="38"/>
        <v>728328.55221719993</v>
      </c>
      <c r="AH91" s="19">
        <f t="shared" si="38"/>
        <v>721045.26669502794</v>
      </c>
      <c r="AI91" s="19">
        <f t="shared" si="38"/>
        <v>713834.81402807764</v>
      </c>
      <c r="AJ91" s="19">
        <f>AI91</f>
        <v>713834.81402807764</v>
      </c>
      <c r="AK91" s="20">
        <v>2026</v>
      </c>
    </row>
    <row r="92" spans="1:37" ht="38.25" x14ac:dyDescent="0.25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7"/>
      <c r="P92" s="87"/>
      <c r="Q92" s="87"/>
      <c r="R92" s="87"/>
      <c r="S92" s="87"/>
      <c r="T92" s="87"/>
      <c r="U92" s="88"/>
      <c r="V92" s="88"/>
      <c r="W92" s="88"/>
      <c r="X92" s="54"/>
      <c r="Y92" s="54"/>
      <c r="Z92" s="54"/>
      <c r="AA92" s="54"/>
      <c r="AB92" s="56" t="s">
        <v>69</v>
      </c>
      <c r="AC92" s="9" t="s">
        <v>12</v>
      </c>
      <c r="AD92" s="19">
        <v>10083407</v>
      </c>
      <c r="AE92" s="19">
        <f t="shared" si="38"/>
        <v>9982572.9299999997</v>
      </c>
      <c r="AF92" s="19">
        <f t="shared" si="38"/>
        <v>9882747.2006999999</v>
      </c>
      <c r="AG92" s="19">
        <f t="shared" si="38"/>
        <v>9783919.7286929991</v>
      </c>
      <c r="AH92" s="19">
        <f t="shared" si="38"/>
        <v>9686080.5314060692</v>
      </c>
      <c r="AI92" s="19">
        <f t="shared" si="38"/>
        <v>9589219.7260920089</v>
      </c>
      <c r="AJ92" s="19">
        <f>AI92</f>
        <v>9589219.7260920089</v>
      </c>
      <c r="AK92" s="20">
        <v>2026</v>
      </c>
    </row>
    <row r="93" spans="1:37" s="101" customFormat="1" ht="5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8"/>
      <c r="Q93" s="78"/>
      <c r="R93" s="78"/>
      <c r="S93" s="78" t="s">
        <v>50</v>
      </c>
      <c r="T93" s="78"/>
      <c r="U93" s="77"/>
      <c r="V93" s="77"/>
      <c r="W93" s="77"/>
      <c r="X93" s="79"/>
      <c r="Y93" s="79"/>
      <c r="Z93" s="79"/>
      <c r="AA93" s="79"/>
      <c r="AB93" s="94" t="s">
        <v>122</v>
      </c>
      <c r="AC93" s="80" t="s">
        <v>3</v>
      </c>
      <c r="AD93" s="81">
        <f>AD97</f>
        <v>0</v>
      </c>
      <c r="AE93" s="81">
        <f t="shared" ref="AE93:AI93" si="39">AE97</f>
        <v>0</v>
      </c>
      <c r="AF93" s="81">
        <f t="shared" si="39"/>
        <v>0</v>
      </c>
      <c r="AG93" s="81">
        <f t="shared" si="39"/>
        <v>0</v>
      </c>
      <c r="AH93" s="81">
        <f t="shared" si="39"/>
        <v>0</v>
      </c>
      <c r="AI93" s="81">
        <f t="shared" si="39"/>
        <v>0</v>
      </c>
      <c r="AJ93" s="81">
        <f>SUM(AD93:AI93)</f>
        <v>0</v>
      </c>
      <c r="AK93" s="82">
        <v>2026</v>
      </c>
    </row>
    <row r="94" spans="1:37" s="2" customFormat="1" ht="51" x14ac:dyDescent="0.2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7"/>
      <c r="P94" s="97"/>
      <c r="Q94" s="97"/>
      <c r="R94" s="97"/>
      <c r="S94" s="97"/>
      <c r="T94" s="97"/>
      <c r="U94" s="98"/>
      <c r="V94" s="98"/>
      <c r="W94" s="98"/>
      <c r="X94" s="54"/>
      <c r="Y94" s="54"/>
      <c r="Z94" s="54"/>
      <c r="AA94" s="54"/>
      <c r="AB94" s="56" t="s">
        <v>123</v>
      </c>
      <c r="AC94" s="9" t="s">
        <v>7</v>
      </c>
      <c r="AD94" s="8">
        <v>65</v>
      </c>
      <c r="AE94" s="8">
        <v>64</v>
      </c>
      <c r="AF94" s="8">
        <v>62</v>
      </c>
      <c r="AG94" s="8">
        <v>61</v>
      </c>
      <c r="AH94" s="8">
        <v>60</v>
      </c>
      <c r="AI94" s="8">
        <v>59</v>
      </c>
      <c r="AJ94" s="8">
        <v>59</v>
      </c>
      <c r="AK94" s="20">
        <v>2026</v>
      </c>
    </row>
    <row r="95" spans="1:37" s="2" customFormat="1" ht="51" x14ac:dyDescent="0.2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7"/>
      <c r="P95" s="97"/>
      <c r="Q95" s="97"/>
      <c r="R95" s="97"/>
      <c r="S95" s="97"/>
      <c r="T95" s="97"/>
      <c r="U95" s="98"/>
      <c r="V95" s="98"/>
      <c r="W95" s="98"/>
      <c r="X95" s="54"/>
      <c r="Y95" s="54"/>
      <c r="Z95" s="54"/>
      <c r="AA95" s="54"/>
      <c r="AB95" s="56" t="s">
        <v>124</v>
      </c>
      <c r="AC95" s="9" t="s">
        <v>7</v>
      </c>
      <c r="AD95" s="8">
        <v>23</v>
      </c>
      <c r="AE95" s="8">
        <v>22</v>
      </c>
      <c r="AF95" s="8">
        <v>21</v>
      </c>
      <c r="AG95" s="8">
        <v>20</v>
      </c>
      <c r="AH95" s="8">
        <v>19</v>
      </c>
      <c r="AI95" s="8">
        <v>18</v>
      </c>
      <c r="AJ95" s="8">
        <v>18</v>
      </c>
      <c r="AK95" s="20">
        <v>2026</v>
      </c>
    </row>
    <row r="96" spans="1:37" s="2" customFormat="1" ht="51" x14ac:dyDescent="0.2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7"/>
      <c r="P96" s="97"/>
      <c r="Q96" s="97"/>
      <c r="R96" s="97"/>
      <c r="S96" s="97"/>
      <c r="T96" s="97"/>
      <c r="U96" s="98"/>
      <c r="V96" s="98"/>
      <c r="W96" s="98"/>
      <c r="X96" s="54"/>
      <c r="Y96" s="54"/>
      <c r="Z96" s="54"/>
      <c r="AA96" s="54"/>
      <c r="AB96" s="56" t="s">
        <v>125</v>
      </c>
      <c r="AC96" s="9" t="s">
        <v>7</v>
      </c>
      <c r="AD96" s="8">
        <v>60</v>
      </c>
      <c r="AE96" s="8">
        <v>59</v>
      </c>
      <c r="AF96" s="8">
        <v>58</v>
      </c>
      <c r="AG96" s="8">
        <v>57</v>
      </c>
      <c r="AH96" s="8">
        <v>56</v>
      </c>
      <c r="AI96" s="8">
        <v>55</v>
      </c>
      <c r="AJ96" s="8">
        <v>55</v>
      </c>
      <c r="AK96" s="20">
        <v>2026</v>
      </c>
    </row>
    <row r="97" spans="1:37" s="2" customFormat="1" ht="51" x14ac:dyDescent="0.25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4"/>
      <c r="P97" s="104"/>
      <c r="Q97" s="104"/>
      <c r="R97" s="104"/>
      <c r="S97" s="104"/>
      <c r="T97" s="104"/>
      <c r="U97" s="105"/>
      <c r="V97" s="105"/>
      <c r="W97" s="105"/>
      <c r="X97" s="54"/>
      <c r="Y97" s="54"/>
      <c r="Z97" s="54"/>
      <c r="AA97" s="54"/>
      <c r="AB97" s="56" t="s">
        <v>126</v>
      </c>
      <c r="AC97" s="9" t="s">
        <v>3</v>
      </c>
      <c r="AD97" s="45">
        <v>0</v>
      </c>
      <c r="AE97" s="45">
        <v>0</v>
      </c>
      <c r="AF97" s="45">
        <v>0</v>
      </c>
      <c r="AG97" s="45">
        <v>0</v>
      </c>
      <c r="AH97" s="45">
        <v>0</v>
      </c>
      <c r="AI97" s="45">
        <v>0</v>
      </c>
      <c r="AJ97" s="45">
        <v>0</v>
      </c>
      <c r="AK97" s="20">
        <v>2026</v>
      </c>
    </row>
    <row r="98" spans="1:37" s="2" customFormat="1" ht="51" x14ac:dyDescent="0.2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99"/>
      <c r="P98" s="99"/>
      <c r="Q98" s="99"/>
      <c r="R98" s="99"/>
      <c r="S98" s="99"/>
      <c r="T98" s="99"/>
      <c r="U98" s="100"/>
      <c r="V98" s="100"/>
      <c r="W98" s="100"/>
      <c r="X98" s="54"/>
      <c r="Y98" s="54"/>
      <c r="Z98" s="54"/>
      <c r="AA98" s="54"/>
      <c r="AB98" s="56" t="s">
        <v>127</v>
      </c>
      <c r="AC98" s="9" t="s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8">
        <v>2</v>
      </c>
      <c r="AJ98" s="8">
        <f>SUM(AD98:AI98)</f>
        <v>12</v>
      </c>
      <c r="AK98" s="20">
        <v>2026</v>
      </c>
    </row>
    <row r="99" spans="1:37" s="2" customFormat="1" ht="51" x14ac:dyDescent="0.25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99"/>
      <c r="P99" s="99"/>
      <c r="Q99" s="99"/>
      <c r="R99" s="99"/>
      <c r="S99" s="99"/>
      <c r="T99" s="99"/>
      <c r="U99" s="100"/>
      <c r="V99" s="100"/>
      <c r="W99" s="100"/>
      <c r="X99" s="54"/>
      <c r="Y99" s="54"/>
      <c r="Z99" s="54"/>
      <c r="AA99" s="54"/>
      <c r="AB99" s="56" t="s">
        <v>128</v>
      </c>
      <c r="AC99" s="9" t="s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8">
        <v>2</v>
      </c>
      <c r="AJ99" s="8">
        <f t="shared" ref="AJ99:AJ100" si="40">SUM(AD99:AI99)</f>
        <v>12</v>
      </c>
      <c r="AK99" s="20">
        <v>2026</v>
      </c>
    </row>
    <row r="100" spans="1:37" s="2" customFormat="1" ht="51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99"/>
      <c r="P100" s="99"/>
      <c r="Q100" s="99"/>
      <c r="R100" s="99"/>
      <c r="S100" s="99"/>
      <c r="T100" s="99"/>
      <c r="U100" s="100"/>
      <c r="V100" s="100"/>
      <c r="W100" s="100"/>
      <c r="X100" s="54"/>
      <c r="Y100" s="54"/>
      <c r="Z100" s="54"/>
      <c r="AA100" s="54"/>
      <c r="AB100" s="56" t="s">
        <v>138</v>
      </c>
      <c r="AC100" s="9" t="s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8">
        <v>2</v>
      </c>
      <c r="AJ100" s="8">
        <f t="shared" si="40"/>
        <v>12</v>
      </c>
      <c r="AK100" s="20">
        <v>2026</v>
      </c>
    </row>
    <row r="101" spans="1:37" x14ac:dyDescent="0.25">
      <c r="AK101" s="107" t="s">
        <v>136</v>
      </c>
    </row>
    <row r="104" spans="1:37" ht="15.75" x14ac:dyDescent="0.25">
      <c r="I104" s="13" t="s">
        <v>78</v>
      </c>
      <c r="AC104" s="21"/>
      <c r="AD104" s="41"/>
      <c r="AE104" s="41"/>
      <c r="AG104" s="42" t="s">
        <v>79</v>
      </c>
    </row>
    <row r="105" spans="1:37" ht="15.75" x14ac:dyDescent="0.25">
      <c r="U105" s="10"/>
      <c r="V105" s="10"/>
      <c r="W105" s="10"/>
      <c r="X105" s="10"/>
      <c r="Y105" s="10"/>
      <c r="Z105" s="10"/>
      <c r="AA105" s="10"/>
      <c r="AB105" s="13"/>
      <c r="AC105" s="21"/>
      <c r="AD105" s="41"/>
      <c r="AE105" s="41"/>
      <c r="AG105" s="42"/>
      <c r="AH105" s="10"/>
      <c r="AI105" s="10"/>
      <c r="AJ105" s="10"/>
      <c r="AK105" s="10"/>
    </row>
    <row r="106" spans="1:37" ht="15.75" x14ac:dyDescent="0.25">
      <c r="U106" s="10"/>
      <c r="V106" s="10"/>
      <c r="W106" s="10"/>
      <c r="X106" s="10"/>
      <c r="Y106" s="10"/>
      <c r="Z106" s="10"/>
      <c r="AA106" s="10"/>
      <c r="AB106" s="13"/>
      <c r="AC106" s="21"/>
      <c r="AD106" s="41"/>
      <c r="AE106" s="41"/>
      <c r="AG106" s="42"/>
      <c r="AH106" s="10"/>
      <c r="AI106" s="10"/>
      <c r="AJ106" s="10"/>
      <c r="AK106" s="10"/>
    </row>
    <row r="107" spans="1:37" ht="15.75" x14ac:dyDescent="0.25">
      <c r="U107" s="10"/>
      <c r="V107" s="10"/>
      <c r="W107" s="10"/>
      <c r="X107" s="10"/>
      <c r="Y107" s="10"/>
      <c r="Z107" s="10"/>
      <c r="AA107" s="10"/>
      <c r="AB107" s="13"/>
      <c r="AC107" s="21"/>
      <c r="AD107" s="41"/>
      <c r="AE107" s="41"/>
      <c r="AG107" s="42"/>
      <c r="AH107" s="10"/>
      <c r="AI107" s="10"/>
      <c r="AJ107" s="10"/>
      <c r="AK107" s="10"/>
    </row>
    <row r="108" spans="1:37" ht="15.75" x14ac:dyDescent="0.25">
      <c r="U108" s="10"/>
      <c r="V108" s="10"/>
      <c r="W108" s="10"/>
      <c r="X108" s="10"/>
      <c r="Y108" s="10"/>
      <c r="Z108" s="10"/>
      <c r="AA108" s="10"/>
      <c r="AB108" s="13"/>
      <c r="AC108" s="21"/>
      <c r="AD108" s="41"/>
      <c r="AE108" s="41"/>
      <c r="AG108" s="42"/>
      <c r="AH108" s="10"/>
      <c r="AI108" s="10"/>
      <c r="AJ108" s="10"/>
      <c r="AK108" s="10"/>
    </row>
    <row r="109" spans="1:37" ht="15.75" x14ac:dyDescent="0.25">
      <c r="U109" s="10"/>
      <c r="V109" s="10"/>
      <c r="W109" s="10"/>
      <c r="X109" s="10"/>
      <c r="Y109" s="10"/>
      <c r="Z109" s="10"/>
      <c r="AA109" s="10"/>
      <c r="AB109" s="13"/>
      <c r="AC109" s="21"/>
      <c r="AD109" s="41"/>
      <c r="AE109" s="41"/>
      <c r="AG109" s="42"/>
      <c r="AH109" s="10"/>
      <c r="AI109" s="10"/>
      <c r="AJ109" s="10"/>
      <c r="AK109" s="10"/>
    </row>
    <row r="110" spans="1:37" ht="15.75" x14ac:dyDescent="0.25">
      <c r="U110" s="10"/>
      <c r="V110" s="10"/>
      <c r="W110" s="10"/>
      <c r="X110" s="10"/>
      <c r="Y110" s="10"/>
      <c r="Z110" s="10"/>
      <c r="AA110" s="10"/>
      <c r="AB110" s="13"/>
      <c r="AC110" s="21"/>
      <c r="AD110" s="41"/>
      <c r="AE110" s="41"/>
      <c r="AF110" s="41"/>
      <c r="AG110" s="41"/>
      <c r="AH110" s="10"/>
      <c r="AI110" s="10"/>
      <c r="AJ110" s="10"/>
      <c r="AK110" s="10"/>
    </row>
    <row r="111" spans="1:37" ht="15.75" x14ac:dyDescent="0.25">
      <c r="U111" s="10"/>
      <c r="V111" s="10"/>
      <c r="W111" s="10"/>
      <c r="X111" s="10"/>
      <c r="Y111" s="10"/>
      <c r="Z111" s="10"/>
      <c r="AA111" s="10"/>
      <c r="AB111" s="13"/>
      <c r="AC111" s="21"/>
      <c r="AD111" s="41"/>
      <c r="AE111" s="41"/>
      <c r="AF111" s="41"/>
      <c r="AG111" s="41"/>
      <c r="AH111" s="10"/>
      <c r="AI111" s="10"/>
      <c r="AJ111" s="10"/>
      <c r="AK111" s="10"/>
    </row>
  </sheetData>
  <mergeCells count="17">
    <mergeCell ref="A18:P18"/>
    <mergeCell ref="A25:AA25"/>
    <mergeCell ref="AB25:AB26"/>
    <mergeCell ref="AC25:AC26"/>
    <mergeCell ref="AD25:AI25"/>
    <mergeCell ref="AJ25:AK25"/>
    <mergeCell ref="A26:C26"/>
    <mergeCell ref="D26:E26"/>
    <mergeCell ref="F26:G26"/>
    <mergeCell ref="H26:N26"/>
    <mergeCell ref="Y26:AA26"/>
    <mergeCell ref="A17:P17"/>
    <mergeCell ref="B13:AJ13"/>
    <mergeCell ref="D14:AC14"/>
    <mergeCell ref="A10:AK10"/>
    <mergeCell ref="A11:AK11"/>
    <mergeCell ref="A12:AK12"/>
  </mergeCells>
  <pageMargins left="0.78740157480314965" right="0.78740157480314965" top="0.7" bottom="0.3" header="0.19685039370078741" footer="0.19685039370078741"/>
  <pageSetup paperSize="9" scale="60" fitToHeight="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2019-11-19T13:31:34Z</dcterms:modified>
</cp:coreProperties>
</file>